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istics\Public\2018\Annual Reports\Final Reports\"/>
    </mc:Choice>
  </mc:AlternateContent>
  <xr:revisionPtr revIDLastSave="0" documentId="13_ncr:1_{90439CA1-B1FC-4526-8AB8-6BF373A2C93B}" xr6:coauthVersionLast="36" xr6:coauthVersionMax="36" xr10:uidLastSave="{00000000-0000-0000-0000-000000000000}"/>
  <bookViews>
    <workbookView xWindow="2310" yWindow="1170" windowWidth="14700" windowHeight="8145" tabRatio="944" xr2:uid="{00000000-000D-0000-FFFF-FFFF00000000}"/>
  </bookViews>
  <sheets>
    <sheet name="General Info" sheetId="2" r:id="rId1"/>
    <sheet name="Outlets" sheetId="16" r:id="rId2"/>
    <sheet name="Staffing" sheetId="4" r:id="rId3"/>
    <sheet name="Expenditures" sheetId="5" r:id="rId4"/>
    <sheet name="Staff Expenditures" sheetId="6" r:id="rId5"/>
    <sheet name="Materials Expenditures" sheetId="7" r:id="rId6"/>
    <sheet name="Library Income" sheetId="8" r:id="rId7"/>
    <sheet name="Capital" sheetId="9" r:id="rId8"/>
    <sheet name="Hours and Use" sheetId="10" r:id="rId9"/>
    <sheet name="Collections" sheetId="11" r:id="rId10"/>
    <sheet name="Downloadables" sheetId="12" r:id="rId11"/>
    <sheet name="Circulation" sheetId="13" r:id="rId12"/>
    <sheet name="Electronic Resources" sheetId="14" r:id="rId13"/>
    <sheet name="Programs" sheetId="15" r:id="rId14"/>
    <sheet name="5 yr Trends" sheetId="17" r:id="rId15"/>
  </sheets>
  <calcPr calcId="191029"/>
</workbook>
</file>

<file path=xl/calcChain.xml><?xml version="1.0" encoding="utf-8"?>
<calcChain xmlns="http://schemas.openxmlformats.org/spreadsheetml/2006/main">
  <c r="N13" i="10" l="1"/>
  <c r="F35" i="5" l="1"/>
  <c r="G35" i="5"/>
  <c r="H35" i="5"/>
  <c r="J35" i="5"/>
  <c r="J28" i="5"/>
  <c r="J29" i="5"/>
  <c r="J30" i="5"/>
  <c r="J31" i="5"/>
  <c r="J32" i="5"/>
  <c r="J33" i="5"/>
  <c r="J27" i="5"/>
  <c r="J26" i="5"/>
  <c r="H27" i="5"/>
  <c r="H26" i="5"/>
  <c r="F28" i="5"/>
  <c r="F29" i="5"/>
  <c r="F30" i="5"/>
  <c r="F31" i="5"/>
  <c r="F32" i="5"/>
  <c r="F33" i="5"/>
  <c r="F27" i="5"/>
  <c r="F26" i="5"/>
  <c r="J19" i="5"/>
  <c r="J20" i="5"/>
  <c r="J21" i="5"/>
  <c r="J22" i="5"/>
  <c r="J23" i="5"/>
  <c r="J18" i="5"/>
  <c r="J17" i="5"/>
  <c r="H19" i="5"/>
  <c r="H20" i="5"/>
  <c r="H21" i="5"/>
  <c r="H22" i="5"/>
  <c r="H23" i="5"/>
  <c r="H18" i="5"/>
  <c r="H17" i="5"/>
  <c r="F19" i="5"/>
  <c r="F20" i="5"/>
  <c r="F21" i="5"/>
  <c r="F22" i="5"/>
  <c r="F23" i="5"/>
  <c r="F18" i="5"/>
  <c r="F17" i="5"/>
  <c r="J11" i="5"/>
  <c r="J12" i="5"/>
  <c r="J13" i="5"/>
  <c r="J14" i="5"/>
  <c r="J10" i="5"/>
  <c r="J9" i="5"/>
  <c r="H11" i="5"/>
  <c r="H12" i="5"/>
  <c r="H13" i="5"/>
  <c r="H14" i="5"/>
  <c r="H10" i="5"/>
  <c r="H9" i="5"/>
  <c r="F11" i="5"/>
  <c r="F12" i="5"/>
  <c r="F13" i="5"/>
  <c r="F14" i="5"/>
  <c r="F10" i="5"/>
  <c r="F9" i="5"/>
  <c r="F6" i="5"/>
  <c r="H6" i="5"/>
  <c r="J6" i="5"/>
  <c r="J5" i="5"/>
  <c r="H5" i="5"/>
  <c r="F5" i="5"/>
  <c r="B36" i="15" l="1"/>
  <c r="B36" i="14"/>
  <c r="F28" i="13"/>
  <c r="F27" i="13"/>
  <c r="F26" i="13"/>
  <c r="H14" i="13"/>
  <c r="H13" i="13"/>
  <c r="H11" i="13"/>
  <c r="H10" i="13"/>
  <c r="H9" i="13"/>
  <c r="H6" i="13"/>
  <c r="H5" i="13"/>
  <c r="H12" i="13"/>
  <c r="B35" i="13"/>
  <c r="B35" i="12"/>
  <c r="F28" i="11"/>
  <c r="H20" i="11"/>
  <c r="D10" i="11"/>
  <c r="B35" i="11"/>
  <c r="D18" i="10"/>
  <c r="D19" i="10"/>
  <c r="D20" i="10"/>
  <c r="D21" i="10"/>
  <c r="D22" i="10"/>
  <c r="D23" i="10"/>
  <c r="D17" i="10"/>
  <c r="B35" i="10"/>
  <c r="G28" i="9"/>
  <c r="K36" i="8"/>
  <c r="J36" i="8"/>
  <c r="I36" i="8"/>
  <c r="G36" i="8"/>
  <c r="F36" i="8"/>
  <c r="E36" i="8"/>
  <c r="D36" i="8"/>
  <c r="C36" i="8"/>
  <c r="H27" i="8"/>
  <c r="D28" i="8"/>
  <c r="D29" i="8"/>
  <c r="D30" i="8"/>
  <c r="D31" i="8"/>
  <c r="D32" i="8"/>
  <c r="D33" i="8"/>
  <c r="D34" i="8"/>
  <c r="D19" i="8"/>
  <c r="D20" i="8"/>
  <c r="D21" i="8"/>
  <c r="D22" i="8"/>
  <c r="D23" i="8"/>
  <c r="D24" i="8"/>
  <c r="H18" i="8"/>
  <c r="D18" i="8"/>
  <c r="L11" i="8"/>
  <c r="L12" i="8"/>
  <c r="L13" i="8"/>
  <c r="L14" i="8"/>
  <c r="L15" i="8"/>
  <c r="H14" i="8"/>
  <c r="G11" i="8"/>
  <c r="H11" i="8" s="1"/>
  <c r="G12" i="8"/>
  <c r="H12" i="8" s="1"/>
  <c r="G13" i="8"/>
  <c r="H13" i="8" s="1"/>
  <c r="G14" i="8"/>
  <c r="G15" i="8"/>
  <c r="H15" i="8" s="1"/>
  <c r="D11" i="8"/>
  <c r="D12" i="8"/>
  <c r="D13" i="8"/>
  <c r="D14" i="8"/>
  <c r="D15" i="8"/>
  <c r="H10" i="8"/>
  <c r="D10" i="8"/>
  <c r="L10" i="8"/>
  <c r="G7" i="8"/>
  <c r="H7" i="8" s="1"/>
  <c r="L7" i="8"/>
  <c r="L6" i="8"/>
  <c r="H6" i="8"/>
  <c r="D7" i="8"/>
  <c r="D6" i="8"/>
  <c r="B36" i="8"/>
  <c r="I35" i="7"/>
  <c r="E35" i="7"/>
  <c r="C35" i="7"/>
  <c r="J35" i="7" s="1"/>
  <c r="J27" i="7"/>
  <c r="J28" i="7"/>
  <c r="J29" i="7"/>
  <c r="J30" i="7"/>
  <c r="J32" i="7"/>
  <c r="J33" i="7"/>
  <c r="H27" i="7"/>
  <c r="H28" i="7"/>
  <c r="H29" i="7"/>
  <c r="H30" i="7"/>
  <c r="H32" i="7"/>
  <c r="H33" i="7"/>
  <c r="F27" i="7"/>
  <c r="F28" i="7"/>
  <c r="F29" i="7"/>
  <c r="F30" i="7"/>
  <c r="F32" i="7"/>
  <c r="F33" i="7"/>
  <c r="D27" i="7"/>
  <c r="D28" i="7"/>
  <c r="D29" i="7"/>
  <c r="D30" i="7"/>
  <c r="D31" i="7"/>
  <c r="D32" i="7"/>
  <c r="D33" i="7"/>
  <c r="J26" i="7"/>
  <c r="H26" i="7"/>
  <c r="F26" i="7"/>
  <c r="D26" i="7"/>
  <c r="J19" i="7"/>
  <c r="J20" i="7"/>
  <c r="J21" i="7"/>
  <c r="J22" i="7"/>
  <c r="J23" i="7"/>
  <c r="H19" i="7"/>
  <c r="H20" i="7"/>
  <c r="H21" i="7"/>
  <c r="H22" i="7"/>
  <c r="H23" i="7"/>
  <c r="F19" i="7"/>
  <c r="F20" i="7"/>
  <c r="F21" i="7"/>
  <c r="F22" i="7"/>
  <c r="F23" i="7"/>
  <c r="D18" i="7"/>
  <c r="D19" i="7"/>
  <c r="D20" i="7"/>
  <c r="D21" i="7"/>
  <c r="D22" i="7"/>
  <c r="D23" i="7"/>
  <c r="J17" i="7"/>
  <c r="H17" i="7"/>
  <c r="F17" i="7"/>
  <c r="D17" i="7"/>
  <c r="J10" i="7"/>
  <c r="J11" i="7"/>
  <c r="J12" i="7"/>
  <c r="J13" i="7"/>
  <c r="J14" i="7"/>
  <c r="H10" i="7"/>
  <c r="H11" i="7"/>
  <c r="H12" i="7"/>
  <c r="H13" i="7"/>
  <c r="H14" i="7"/>
  <c r="F10" i="7"/>
  <c r="F11" i="7"/>
  <c r="F12" i="7"/>
  <c r="F13" i="7"/>
  <c r="F14" i="7"/>
  <c r="D10" i="7"/>
  <c r="D11" i="7"/>
  <c r="D12" i="7"/>
  <c r="D13" i="7"/>
  <c r="D14" i="7"/>
  <c r="J9" i="7"/>
  <c r="H9" i="7"/>
  <c r="F9" i="7"/>
  <c r="D9" i="7"/>
  <c r="J6" i="7"/>
  <c r="H6" i="7"/>
  <c r="F6" i="7"/>
  <c r="D6" i="7"/>
  <c r="J5" i="7"/>
  <c r="H5" i="7"/>
  <c r="F5" i="7"/>
  <c r="D5" i="7"/>
  <c r="B35" i="7"/>
  <c r="G35" i="6"/>
  <c r="F35" i="6"/>
  <c r="E35" i="6"/>
  <c r="D35" i="6"/>
  <c r="C35" i="6"/>
  <c r="E35" i="5"/>
  <c r="C35" i="5"/>
  <c r="N35" i="2"/>
  <c r="L35" i="2"/>
  <c r="E35" i="2"/>
  <c r="B35" i="6"/>
  <c r="B35" i="5"/>
  <c r="B35" i="4"/>
  <c r="F27" i="6"/>
  <c r="F28" i="6"/>
  <c r="F32" i="6"/>
  <c r="E27" i="6"/>
  <c r="G27" i="6" s="1"/>
  <c r="E28" i="6"/>
  <c r="G28" i="6" s="1"/>
  <c r="E29" i="6"/>
  <c r="F29" i="6" s="1"/>
  <c r="E30" i="6"/>
  <c r="G30" i="6" s="1"/>
  <c r="E31" i="6"/>
  <c r="F31" i="6" s="1"/>
  <c r="E32" i="6"/>
  <c r="G32" i="6" s="1"/>
  <c r="E33" i="6"/>
  <c r="G33" i="6" s="1"/>
  <c r="E26" i="6"/>
  <c r="G26" i="6" s="1"/>
  <c r="E18" i="6"/>
  <c r="G18" i="6" s="1"/>
  <c r="E19" i="6"/>
  <c r="G19" i="6" s="1"/>
  <c r="E20" i="6"/>
  <c r="G20" i="6" s="1"/>
  <c r="E21" i="6"/>
  <c r="G21" i="6" s="1"/>
  <c r="E22" i="6"/>
  <c r="F22" i="6" s="1"/>
  <c r="E23" i="6"/>
  <c r="G23" i="6" s="1"/>
  <c r="E17" i="6"/>
  <c r="G17" i="6" s="1"/>
  <c r="F10" i="6"/>
  <c r="F9" i="6"/>
  <c r="E10" i="6"/>
  <c r="E11" i="6"/>
  <c r="F11" i="6" s="1"/>
  <c r="E12" i="6"/>
  <c r="G12" i="6" s="1"/>
  <c r="E13" i="6"/>
  <c r="G13" i="6" s="1"/>
  <c r="E14" i="6"/>
  <c r="F14" i="6" s="1"/>
  <c r="G10" i="6"/>
  <c r="F6" i="6"/>
  <c r="F5" i="6"/>
  <c r="E9" i="6"/>
  <c r="E6" i="6"/>
  <c r="E5" i="6"/>
  <c r="G9" i="6"/>
  <c r="G6" i="6"/>
  <c r="G5" i="6"/>
  <c r="D33" i="5"/>
  <c r="D32" i="5"/>
  <c r="D31" i="5"/>
  <c r="D30" i="5"/>
  <c r="D29" i="5"/>
  <c r="D28" i="5"/>
  <c r="D27" i="5"/>
  <c r="D26" i="5"/>
  <c r="D23" i="5"/>
  <c r="D22" i="5"/>
  <c r="D21" i="5"/>
  <c r="D20" i="5"/>
  <c r="D19" i="5"/>
  <c r="D18" i="5"/>
  <c r="D17" i="5"/>
  <c r="D14" i="5"/>
  <c r="D13" i="5"/>
  <c r="D12" i="5"/>
  <c r="D11" i="5"/>
  <c r="D10" i="5"/>
  <c r="D9" i="5"/>
  <c r="D6" i="5"/>
  <c r="D5" i="5"/>
  <c r="I35" i="4"/>
  <c r="F35" i="4"/>
  <c r="I33" i="4"/>
  <c r="I32" i="4"/>
  <c r="I31" i="4"/>
  <c r="I30" i="4"/>
  <c r="I29" i="4"/>
  <c r="I28" i="4"/>
  <c r="I27" i="4"/>
  <c r="I26" i="4"/>
  <c r="I23" i="4"/>
  <c r="I22" i="4"/>
  <c r="I21" i="4"/>
  <c r="I20" i="4"/>
  <c r="I19" i="4"/>
  <c r="F19" i="4"/>
  <c r="I18" i="4"/>
  <c r="I17" i="4"/>
  <c r="I14" i="4"/>
  <c r="F14" i="4"/>
  <c r="I13" i="4"/>
  <c r="F13" i="4"/>
  <c r="I12" i="4"/>
  <c r="F12" i="4"/>
  <c r="I11" i="4"/>
  <c r="F11" i="4"/>
  <c r="I10" i="4"/>
  <c r="F10" i="4"/>
  <c r="I9" i="4"/>
  <c r="F9" i="4"/>
  <c r="I6" i="4"/>
  <c r="I5" i="4"/>
  <c r="H35" i="4"/>
  <c r="H35" i="7" l="1"/>
  <c r="D35" i="7"/>
  <c r="D35" i="5"/>
  <c r="F33" i="6"/>
  <c r="G31" i="6"/>
  <c r="F30" i="6"/>
  <c r="G29" i="6"/>
  <c r="F26" i="6"/>
  <c r="F23" i="6"/>
  <c r="G22" i="6"/>
  <c r="F21" i="6"/>
  <c r="F20" i="6"/>
  <c r="F19" i="6"/>
  <c r="F18" i="6"/>
  <c r="F17" i="6"/>
  <c r="G14" i="6"/>
  <c r="F13" i="6"/>
  <c r="F12" i="6"/>
  <c r="G11" i="6"/>
  <c r="M36" i="15"/>
  <c r="L36" i="15"/>
  <c r="K36" i="15"/>
  <c r="J36" i="15"/>
  <c r="I36" i="15"/>
  <c r="H36" i="15"/>
  <c r="G36" i="15"/>
  <c r="F36" i="15"/>
  <c r="E36" i="15"/>
  <c r="D36" i="15"/>
  <c r="C36" i="15"/>
  <c r="F34" i="14"/>
  <c r="F33" i="14"/>
  <c r="F32" i="14"/>
  <c r="F31" i="14"/>
  <c r="F30" i="14"/>
  <c r="F29" i="14"/>
  <c r="F28" i="14"/>
  <c r="F27" i="14"/>
  <c r="F24" i="14"/>
  <c r="F23" i="14"/>
  <c r="F22" i="14"/>
  <c r="F21" i="14"/>
  <c r="F20" i="14"/>
  <c r="F19" i="14"/>
  <c r="F18" i="14"/>
  <c r="F15" i="14"/>
  <c r="F14" i="14"/>
  <c r="F13" i="14"/>
  <c r="F12" i="14"/>
  <c r="F10" i="14"/>
  <c r="D34" i="14"/>
  <c r="D33" i="14"/>
  <c r="D32" i="14"/>
  <c r="D31" i="14"/>
  <c r="D30" i="14"/>
  <c r="D29" i="14"/>
  <c r="D28" i="14"/>
  <c r="D27" i="14"/>
  <c r="D24" i="14"/>
  <c r="D23" i="14"/>
  <c r="D22" i="14"/>
  <c r="D21" i="14"/>
  <c r="D20" i="14"/>
  <c r="D19" i="14"/>
  <c r="D18" i="14"/>
  <c r="D15" i="14"/>
  <c r="D14" i="14"/>
  <c r="D13" i="14"/>
  <c r="D12" i="14"/>
  <c r="D11" i="14"/>
  <c r="D10" i="14"/>
  <c r="K33" i="13"/>
  <c r="K32" i="13"/>
  <c r="K31" i="13"/>
  <c r="K30" i="13"/>
  <c r="K29" i="13"/>
  <c r="K28" i="13"/>
  <c r="K27" i="13"/>
  <c r="K26" i="13"/>
  <c r="K23" i="13"/>
  <c r="K22" i="13"/>
  <c r="K21" i="13"/>
  <c r="K20" i="13"/>
  <c r="K19" i="13"/>
  <c r="K18" i="13"/>
  <c r="K17" i="13"/>
  <c r="K14" i="13"/>
  <c r="K13" i="13"/>
  <c r="K12" i="13"/>
  <c r="K11" i="13"/>
  <c r="K10" i="13"/>
  <c r="K9" i="13"/>
  <c r="F33" i="13"/>
  <c r="F32" i="13"/>
  <c r="F31" i="13"/>
  <c r="F30" i="13"/>
  <c r="F29" i="13"/>
  <c r="F23" i="13"/>
  <c r="F22" i="13"/>
  <c r="F21" i="13"/>
  <c r="F20" i="13"/>
  <c r="F19" i="13"/>
  <c r="F18" i="13"/>
  <c r="F17" i="13"/>
  <c r="F14" i="13"/>
  <c r="F13" i="13"/>
  <c r="F12" i="13"/>
  <c r="F11" i="13"/>
  <c r="F10" i="13"/>
  <c r="F9" i="13"/>
  <c r="D10" i="13"/>
  <c r="D33" i="13"/>
  <c r="D32" i="13"/>
  <c r="D31" i="13"/>
  <c r="D30" i="13"/>
  <c r="D29" i="13"/>
  <c r="D28" i="13"/>
  <c r="D27" i="13"/>
  <c r="D26" i="13"/>
  <c r="D23" i="13"/>
  <c r="D22" i="13"/>
  <c r="D21" i="13"/>
  <c r="D20" i="13"/>
  <c r="D19" i="13"/>
  <c r="D18" i="13"/>
  <c r="D17" i="13"/>
  <c r="D14" i="13"/>
  <c r="D13" i="13"/>
  <c r="D12" i="13"/>
  <c r="D11" i="13"/>
  <c r="D9" i="13"/>
  <c r="J33" i="11"/>
  <c r="J32" i="11"/>
  <c r="J31" i="11"/>
  <c r="J30" i="11"/>
  <c r="J29" i="11"/>
  <c r="J28" i="11"/>
  <c r="J27" i="11"/>
  <c r="J26" i="11"/>
  <c r="J23" i="11"/>
  <c r="J22" i="11"/>
  <c r="J21" i="11"/>
  <c r="J20" i="11"/>
  <c r="J19" i="11"/>
  <c r="J18" i="11"/>
  <c r="J14" i="11"/>
  <c r="J13" i="11"/>
  <c r="J12" i="11"/>
  <c r="J11" i="11"/>
  <c r="J10" i="11"/>
  <c r="J9" i="11"/>
  <c r="H33" i="11"/>
  <c r="H32" i="11"/>
  <c r="H31" i="11"/>
  <c r="H30" i="11"/>
  <c r="H29" i="11"/>
  <c r="H28" i="11"/>
  <c r="H27" i="11"/>
  <c r="H26" i="11"/>
  <c r="H23" i="11"/>
  <c r="H22" i="11"/>
  <c r="H21" i="11"/>
  <c r="H19" i="11"/>
  <c r="H18" i="11"/>
  <c r="H17" i="11"/>
  <c r="H14" i="11"/>
  <c r="H13" i="11"/>
  <c r="H12" i="11"/>
  <c r="H11" i="11"/>
  <c r="H10" i="11"/>
  <c r="H9" i="11"/>
  <c r="F33" i="11"/>
  <c r="F32" i="11"/>
  <c r="F31" i="11"/>
  <c r="F30" i="11"/>
  <c r="F29" i="11"/>
  <c r="F27" i="11"/>
  <c r="F26" i="11"/>
  <c r="F23" i="11"/>
  <c r="F22" i="11"/>
  <c r="F21" i="11"/>
  <c r="F20" i="11"/>
  <c r="F19" i="11"/>
  <c r="F18" i="11"/>
  <c r="F17" i="11"/>
  <c r="F14" i="11"/>
  <c r="F13" i="11"/>
  <c r="F12" i="11"/>
  <c r="F11" i="11"/>
  <c r="F10" i="11"/>
  <c r="F9" i="11"/>
  <c r="D33" i="11"/>
  <c r="D32" i="11"/>
  <c r="D31" i="11"/>
  <c r="D30" i="11"/>
  <c r="D29" i="11"/>
  <c r="D28" i="11"/>
  <c r="D27" i="11"/>
  <c r="D26" i="11"/>
  <c r="D23" i="11"/>
  <c r="D22" i="11"/>
  <c r="D21" i="11"/>
  <c r="D20" i="11"/>
  <c r="D19" i="11"/>
  <c r="D18" i="11"/>
  <c r="D17" i="11"/>
  <c r="I33" i="10"/>
  <c r="I32" i="10"/>
  <c r="I31" i="10"/>
  <c r="I30" i="10"/>
  <c r="I29" i="10"/>
  <c r="I28" i="10"/>
  <c r="I27" i="10"/>
  <c r="I26" i="10"/>
  <c r="I23" i="10"/>
  <c r="I22" i="10"/>
  <c r="I21" i="10"/>
  <c r="I20" i="10"/>
  <c r="I19" i="10"/>
  <c r="I18" i="10"/>
  <c r="I17" i="10"/>
  <c r="I14" i="10"/>
  <c r="I13" i="10"/>
  <c r="I12" i="10"/>
  <c r="I11" i="10"/>
  <c r="I9" i="10"/>
  <c r="G33" i="10"/>
  <c r="G32" i="10"/>
  <c r="G31" i="10"/>
  <c r="G30" i="10"/>
  <c r="G29" i="10"/>
  <c r="G28" i="10"/>
  <c r="G27" i="10"/>
  <c r="G26" i="10"/>
  <c r="G23" i="10"/>
  <c r="G22" i="10"/>
  <c r="G21" i="10"/>
  <c r="G20" i="10"/>
  <c r="G19" i="10"/>
  <c r="G18" i="10"/>
  <c r="G17" i="10"/>
  <c r="G14" i="10"/>
  <c r="G13" i="10"/>
  <c r="G12" i="10"/>
  <c r="G11" i="10"/>
  <c r="G10" i="10"/>
  <c r="G9" i="10"/>
  <c r="D33" i="10"/>
  <c r="D32" i="10"/>
  <c r="D31" i="10"/>
  <c r="D30" i="10"/>
  <c r="D29" i="10"/>
  <c r="D28" i="10"/>
  <c r="D27" i="10"/>
  <c r="D11" i="10"/>
  <c r="G10" i="9"/>
  <c r="G33" i="9"/>
  <c r="G30" i="9"/>
  <c r="G21" i="9"/>
  <c r="G11" i="9"/>
  <c r="D35" i="9"/>
  <c r="L34" i="8"/>
  <c r="L33" i="8"/>
  <c r="L32" i="8"/>
  <c r="L31" i="8"/>
  <c r="L30" i="8"/>
  <c r="L29" i="8"/>
  <c r="L28" i="8"/>
  <c r="L27" i="8"/>
  <c r="L24" i="8"/>
  <c r="L23" i="8"/>
  <c r="L22" i="8"/>
  <c r="L21" i="8"/>
  <c r="L20" i="8"/>
  <c r="L19" i="8"/>
  <c r="L18" i="8"/>
  <c r="H36" i="8"/>
  <c r="G34" i="8"/>
  <c r="H34" i="8" s="1"/>
  <c r="G33" i="8"/>
  <c r="H33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G24" i="8"/>
  <c r="H24" i="8" s="1"/>
  <c r="G23" i="8"/>
  <c r="H23" i="8" s="1"/>
  <c r="G22" i="8"/>
  <c r="H22" i="8" s="1"/>
  <c r="G21" i="8"/>
  <c r="H21" i="8" s="1"/>
  <c r="G20" i="8"/>
  <c r="H20" i="8" s="1"/>
  <c r="G19" i="8"/>
  <c r="H19" i="8" s="1"/>
  <c r="G18" i="8"/>
  <c r="G10" i="8"/>
  <c r="G6" i="8"/>
  <c r="G35" i="7"/>
  <c r="F35" i="7"/>
  <c r="J35" i="4"/>
  <c r="G35" i="4"/>
  <c r="E35" i="4"/>
  <c r="D35" i="4"/>
  <c r="F35" i="10"/>
  <c r="G35" i="10" s="1"/>
  <c r="D6" i="14"/>
  <c r="F6" i="14"/>
  <c r="D7" i="14"/>
  <c r="F7" i="14"/>
  <c r="C36" i="14"/>
  <c r="D36" i="14" s="1"/>
  <c r="E36" i="14"/>
  <c r="F36" i="14" s="1"/>
  <c r="G36" i="14"/>
  <c r="I36" i="14"/>
  <c r="D5" i="13"/>
  <c r="F5" i="13"/>
  <c r="K5" i="13"/>
  <c r="D6" i="13"/>
  <c r="F6" i="13"/>
  <c r="K6" i="13"/>
  <c r="C35" i="13"/>
  <c r="D35" i="13" s="1"/>
  <c r="E35" i="13"/>
  <c r="G35" i="13"/>
  <c r="I35" i="13"/>
  <c r="J35" i="13"/>
  <c r="D35" i="12"/>
  <c r="F35" i="12"/>
  <c r="G35" i="12"/>
  <c r="D5" i="11"/>
  <c r="F5" i="11"/>
  <c r="H5" i="11"/>
  <c r="J5" i="11"/>
  <c r="D6" i="11"/>
  <c r="F6" i="11"/>
  <c r="H6" i="11"/>
  <c r="J6" i="11"/>
  <c r="D9" i="11"/>
  <c r="D11" i="11"/>
  <c r="D12" i="11"/>
  <c r="D13" i="11"/>
  <c r="D14" i="11"/>
  <c r="J17" i="11"/>
  <c r="C35" i="11"/>
  <c r="D35" i="11" s="1"/>
  <c r="E35" i="11"/>
  <c r="F35" i="11" s="1"/>
  <c r="G35" i="11"/>
  <c r="H35" i="11" s="1"/>
  <c r="I35" i="11"/>
  <c r="J35" i="11" s="1"/>
  <c r="D5" i="10"/>
  <c r="G5" i="10"/>
  <c r="I5" i="10"/>
  <c r="D6" i="10"/>
  <c r="G6" i="10"/>
  <c r="I6" i="10"/>
  <c r="D9" i="10"/>
  <c r="D10" i="10"/>
  <c r="D12" i="10"/>
  <c r="D13" i="10"/>
  <c r="D14" i="10"/>
  <c r="D26" i="10"/>
  <c r="C35" i="10"/>
  <c r="D35" i="10" s="1"/>
  <c r="E35" i="10"/>
  <c r="H35" i="10"/>
  <c r="I35" i="10" s="1"/>
  <c r="J35" i="10"/>
  <c r="C35" i="9"/>
  <c r="F35" i="9"/>
  <c r="H35" i="9"/>
  <c r="D27" i="8"/>
  <c r="L36" i="8"/>
  <c r="D5" i="2"/>
  <c r="E5" i="2" s="1"/>
  <c r="D6" i="2"/>
  <c r="E6" i="2"/>
  <c r="D9" i="2"/>
  <c r="E9" i="2" s="1"/>
  <c r="D10" i="2"/>
  <c r="E10" i="2"/>
  <c r="D11" i="2"/>
  <c r="E11" i="2" s="1"/>
  <c r="D12" i="2"/>
  <c r="E12" i="2" s="1"/>
  <c r="D13" i="2"/>
  <c r="E13" i="2" s="1"/>
  <c r="D14" i="2"/>
  <c r="E14" i="2" s="1"/>
  <c r="D17" i="2"/>
  <c r="E17" i="2" s="1"/>
  <c r="D18" i="2"/>
  <c r="E18" i="2" s="1"/>
  <c r="D19" i="2"/>
  <c r="E19" i="2" s="1"/>
  <c r="D20" i="2"/>
  <c r="E20" i="2" s="1"/>
  <c r="D21" i="2"/>
  <c r="E21" i="2" s="1"/>
  <c r="D22" i="2"/>
  <c r="E22" i="2" s="1"/>
  <c r="D23" i="2"/>
  <c r="E23" i="2" s="1"/>
  <c r="D26" i="2"/>
  <c r="E26" i="2" s="1"/>
  <c r="D27" i="2"/>
  <c r="E27" i="2" s="1"/>
  <c r="D28" i="2"/>
  <c r="E28" i="2" s="1"/>
  <c r="D29" i="2"/>
  <c r="E29" i="2" s="1"/>
  <c r="D30" i="2"/>
  <c r="E30" i="2" s="1"/>
  <c r="D31" i="2"/>
  <c r="E31" i="2" s="1"/>
  <c r="D32" i="2"/>
  <c r="E32" i="2" s="1"/>
  <c r="D33" i="2"/>
  <c r="E33" i="2" s="1"/>
  <c r="K35" i="13" l="1"/>
  <c r="H35" i="13"/>
  <c r="F35" i="13"/>
  <c r="G35" i="9"/>
  <c r="D35" i="2"/>
</calcChain>
</file>

<file path=xl/sharedStrings.xml><?xml version="1.0" encoding="utf-8"?>
<sst xmlns="http://schemas.openxmlformats.org/spreadsheetml/2006/main" count="1075" uniqueCount="527">
  <si>
    <t>Albany County Public Library</t>
  </si>
  <si>
    <t>Big Horn County Library</t>
  </si>
  <si>
    <t>Campbell County Public Library System</t>
  </si>
  <si>
    <t>Carbon County Library System</t>
  </si>
  <si>
    <t>Converse County Library</t>
  </si>
  <si>
    <t>Crook County Public Library</t>
  </si>
  <si>
    <t>Fremont County Library System</t>
  </si>
  <si>
    <t>Goshen County Library</t>
  </si>
  <si>
    <t>Hot Springs County Library</t>
  </si>
  <si>
    <t>Johnson County Library System</t>
  </si>
  <si>
    <t>Laramie County Library System</t>
  </si>
  <si>
    <t>Lincoln County Library System</t>
  </si>
  <si>
    <t>Natrona County Public Library</t>
  </si>
  <si>
    <t>Niobrara County Library</t>
  </si>
  <si>
    <t>Park County Library System</t>
  </si>
  <si>
    <t>Platte County Public Library System</t>
  </si>
  <si>
    <t>Sheridan County Public Library System</t>
  </si>
  <si>
    <t>Sublette County Library</t>
  </si>
  <si>
    <t>Sweetwater County Library System</t>
  </si>
  <si>
    <t>Teton County Library</t>
  </si>
  <si>
    <t>Uinta County Library</t>
  </si>
  <si>
    <t>Washakie County Library</t>
  </si>
  <si>
    <t>Weston County Library System</t>
  </si>
  <si>
    <t>307-334-3490</t>
  </si>
  <si>
    <t>307-864-3104</t>
  </si>
  <si>
    <t>307-746-2206</t>
  </si>
  <si>
    <t>307-283-1006</t>
  </si>
  <si>
    <t>307-347-2231</t>
  </si>
  <si>
    <t>307-684-5546</t>
  </si>
  <si>
    <t>307-322-2689</t>
  </si>
  <si>
    <t>307-367-4114</t>
  </si>
  <si>
    <t>307-568-2388</t>
  </si>
  <si>
    <t>307-532-3411</t>
  </si>
  <si>
    <t>307-358-3644</t>
  </si>
  <si>
    <t>307-328-2618</t>
  </si>
  <si>
    <t>307-877-6961</t>
  </si>
  <si>
    <t>307-783-0480</t>
  </si>
  <si>
    <t>307-733-2164</t>
  </si>
  <si>
    <t>307-527-1880</t>
  </si>
  <si>
    <t>307-674-8585</t>
  </si>
  <si>
    <t>307-721-2580</t>
  </si>
  <si>
    <t>307-332-5194</t>
  </si>
  <si>
    <t>307-872-3200</t>
  </si>
  <si>
    <t>307-687-0009</t>
  </si>
  <si>
    <t>307-237-4935</t>
  </si>
  <si>
    <t>307-634-3561</t>
  </si>
  <si>
    <t>www.albanycountylibrary.org/</t>
  </si>
  <si>
    <t>www.bhclibrary.org</t>
  </si>
  <si>
    <t>www.ccpls.org</t>
  </si>
  <si>
    <t>carbonlibraries.org</t>
  </si>
  <si>
    <t>www.conversecountylibrary.org</t>
  </si>
  <si>
    <t>www-wsl.state.wy.us/crook/</t>
  </si>
  <si>
    <t>fclsonline.org/</t>
  </si>
  <si>
    <t>goshencounty.org/index.php/family/library</t>
  </si>
  <si>
    <t>hotspringscountylibrary.wordpress.com</t>
  </si>
  <si>
    <t>www.jclwyo.org</t>
  </si>
  <si>
    <t>www.lclsonline.org</t>
  </si>
  <si>
    <t>linclib.org/</t>
  </si>
  <si>
    <t>www.natronacountylibrary.org</t>
  </si>
  <si>
    <t>www.niobraracountylibrary.org</t>
  </si>
  <si>
    <t>parkcountylibrary.org/</t>
  </si>
  <si>
    <t>plattecountylibrary.org</t>
  </si>
  <si>
    <t>www.sheridanwyolibrary.org/</t>
  </si>
  <si>
    <t>sublettecountylibrary.org/</t>
  </si>
  <si>
    <t>www.sweetwaterlibraries.com</t>
  </si>
  <si>
    <t>tclib.org</t>
  </si>
  <si>
    <t>www.uintalibrary.org</t>
  </si>
  <si>
    <t>www.washakiecountylibrary.com</t>
  </si>
  <si>
    <t>www.westoncountylibrary.org</t>
  </si>
  <si>
    <t>Website</t>
  </si>
  <si>
    <t>Yes</t>
  </si>
  <si>
    <t>No</t>
  </si>
  <si>
    <t>Libraries serving 25,000-49,999</t>
  </si>
  <si>
    <t>Libraries serving 10,000-24,999</t>
  </si>
  <si>
    <t>Libraries serving less than 10,000</t>
  </si>
  <si>
    <t>Libraries serving 50,000+ population</t>
  </si>
  <si>
    <t>State totals</t>
  </si>
  <si>
    <t>-</t>
  </si>
  <si>
    <t>Unavailable</t>
  </si>
  <si>
    <t>+/-</t>
  </si>
  <si>
    <t>%+/-</t>
  </si>
  <si>
    <t>Address</t>
  </si>
  <si>
    <t>Mailing address</t>
  </si>
  <si>
    <t>City</t>
  </si>
  <si>
    <t>Zip</t>
  </si>
  <si>
    <t>Phone</t>
  </si>
  <si>
    <t>Branches</t>
  </si>
  <si>
    <t>Book-mobiles</t>
  </si>
  <si>
    <t>Total outlets</t>
  </si>
  <si>
    <t>2200 Pioneer Ave</t>
  </si>
  <si>
    <t>307 East 2nd</t>
  </si>
  <si>
    <t>2101 S 4-J Road</t>
  </si>
  <si>
    <t>300 N 1st East</t>
  </si>
  <si>
    <t>451 North 2nd St</t>
  </si>
  <si>
    <t>310 South 8th St</t>
  </si>
  <si>
    <t>335 West Alger St</t>
  </si>
  <si>
    <t>1500 Heart Mountain Street</t>
  </si>
  <si>
    <t>125 Virginian Lane</t>
  </si>
  <si>
    <t>701 Main St</t>
  </si>
  <si>
    <t>519 Emerald St</t>
  </si>
  <si>
    <t>215 West Buffalo</t>
  </si>
  <si>
    <t>300 Walnut</t>
  </si>
  <si>
    <t>2001 East A St</t>
  </si>
  <si>
    <t>430 West C St</t>
  </si>
  <si>
    <t>155 S Tyler St</t>
  </si>
  <si>
    <t>904 9th St</t>
  </si>
  <si>
    <t>171 North Adams</t>
  </si>
  <si>
    <t>1019 Coburn Ave</t>
  </si>
  <si>
    <t>414 Main Street</t>
  </si>
  <si>
    <t>23 West Main St</t>
  </si>
  <si>
    <t>344 Arapahoe Street</t>
  </si>
  <si>
    <t>425 S Main St</t>
  </si>
  <si>
    <t>P.O. Box 1629</t>
  </si>
  <si>
    <t>P.O. Box 231</t>
  </si>
  <si>
    <t>P.O. Box 489</t>
  </si>
  <si>
    <t>P.O. Box 910</t>
  </si>
  <si>
    <t>P.O. Box 951</t>
  </si>
  <si>
    <t>P.O. Box 510</t>
  </si>
  <si>
    <t>Cheyenne</t>
  </si>
  <si>
    <t>Casper</t>
  </si>
  <si>
    <t>Gillette</t>
  </si>
  <si>
    <t>Green River</t>
  </si>
  <si>
    <t>Lander</t>
  </si>
  <si>
    <t>Laramie</t>
  </si>
  <si>
    <t>Sheridan</t>
  </si>
  <si>
    <t>Cody</t>
  </si>
  <si>
    <t>Jackson</t>
  </si>
  <si>
    <t>Evanston</t>
  </si>
  <si>
    <t>Kemmerer</t>
  </si>
  <si>
    <t>Rawlins</t>
  </si>
  <si>
    <t>Douglas</t>
  </si>
  <si>
    <t>Torrington</t>
  </si>
  <si>
    <t>Basin</t>
  </si>
  <si>
    <t>Pinedale</t>
  </si>
  <si>
    <t>Wheatland</t>
  </si>
  <si>
    <t>Buffalo</t>
  </si>
  <si>
    <t>Worland</t>
  </si>
  <si>
    <t>Sundance</t>
  </si>
  <si>
    <t>Newcastle</t>
  </si>
  <si>
    <t>Thermopolis</t>
  </si>
  <si>
    <t>Lusk</t>
  </si>
  <si>
    <t>County population</t>
  </si>
  <si>
    <t>Does director have MLS?</t>
  </si>
  <si>
    <t>Librarian FTEs</t>
  </si>
  <si>
    <t>Librarian FTEs with MLS</t>
  </si>
  <si>
    <t>% of Librarian FTEs with MLS</t>
  </si>
  <si>
    <t>Non-librarian FTEs</t>
  </si>
  <si>
    <t>Total staff FTEs</t>
  </si>
  <si>
    <t>FTEs per 1,000 population</t>
  </si>
  <si>
    <t>Number of staff positions</t>
  </si>
  <si>
    <t>Total operating expense</t>
  </si>
  <si>
    <t>Total operating per capita</t>
  </si>
  <si>
    <t>Staff expense</t>
  </si>
  <si>
    <t>Staff % of Total</t>
  </si>
  <si>
    <t>Collection expense</t>
  </si>
  <si>
    <t>Collection % of Total</t>
  </si>
  <si>
    <t>Other expense</t>
  </si>
  <si>
    <t>Other % of Total</t>
  </si>
  <si>
    <t>Salary expense</t>
  </si>
  <si>
    <t>Benefit expense</t>
  </si>
  <si>
    <t>Total staff expense</t>
  </si>
  <si>
    <t>% Benefits to total staffing</t>
  </si>
  <si>
    <t>Staff Expense Per Capita</t>
  </si>
  <si>
    <t>Total collection expense</t>
  </si>
  <si>
    <t>Collection expense per capita</t>
  </si>
  <si>
    <t>Print materials expense</t>
  </si>
  <si>
    <t>Print % of total</t>
  </si>
  <si>
    <t>Electronic materials expense</t>
  </si>
  <si>
    <t>Electronic % of total</t>
  </si>
  <si>
    <t>Other materials</t>
  </si>
  <si>
    <t>Other % of total</t>
  </si>
  <si>
    <t xml:space="preserve"> - </t>
  </si>
  <si>
    <t>Local government income</t>
  </si>
  <si>
    <t>Total operating income</t>
  </si>
  <si>
    <t>Income per capita</t>
  </si>
  <si>
    <t>County</t>
  </si>
  <si>
    <t>Non-county</t>
  </si>
  <si>
    <t>Total local</t>
  </si>
  <si>
    <t>Income from state govt.</t>
  </si>
  <si>
    <t>Income from federal govt.</t>
  </si>
  <si>
    <t>Other income</t>
  </si>
  <si>
    <t>% Other of total</t>
  </si>
  <si>
    <t>% Local government of total</t>
  </si>
  <si>
    <t>Local capital revenue</t>
  </si>
  <si>
    <t>State capital revenue</t>
  </si>
  <si>
    <t>Federal capital revenue</t>
  </si>
  <si>
    <t>Other capital revenue</t>
  </si>
  <si>
    <t>Total capital revenue</t>
  </si>
  <si>
    <t>Capital expenditures</t>
  </si>
  <si>
    <t>Registered borrowers</t>
  </si>
  <si>
    <t>Annual hours open</t>
  </si>
  <si>
    <t>Library visits</t>
  </si>
  <si>
    <t>Visits per capita</t>
  </si>
  <si>
    <t>Reference questions</t>
  </si>
  <si>
    <t>Reference per capita</t>
  </si>
  <si>
    <t>Meeting room uses</t>
  </si>
  <si>
    <t>Borrowers % of population</t>
  </si>
  <si>
    <t>Print materials</t>
  </si>
  <si>
    <t>Print items per capita</t>
  </si>
  <si>
    <t>Audio* materials (physical)</t>
  </si>
  <si>
    <t>Physical audio* per 1,000 population</t>
  </si>
  <si>
    <t>Video per 1,000 population</t>
  </si>
  <si>
    <t>Print subscriptions</t>
  </si>
  <si>
    <t>Subscriptions per 1,000 population</t>
  </si>
  <si>
    <t>Video materials (physical)</t>
  </si>
  <si>
    <t>Downloadable state-licensed audiobooks</t>
  </si>
  <si>
    <t>Downloadable video</t>
  </si>
  <si>
    <t>State-purchased ebooks</t>
  </si>
  <si>
    <t>Locally purchased ebooks</t>
  </si>
  <si>
    <t>Locally purchased downloadable audiobooks</t>
  </si>
  <si>
    <t xml:space="preserve">*State-purchased downloadables are available to every library. </t>
  </si>
  <si>
    <t xml:space="preserve">Some local purchases are shared statewide, while others are only available in limited libraries. </t>
  </si>
  <si>
    <t>Total circulation</t>
  </si>
  <si>
    <t>Circulation per capita</t>
  </si>
  <si>
    <t>Electronic materials circulation</t>
  </si>
  <si>
    <t>Electronic % of total circ</t>
  </si>
  <si>
    <t>Children's circulation</t>
  </si>
  <si>
    <t>Children's % of total circ</t>
  </si>
  <si>
    <t>Interlibrary loans to other libraries</t>
  </si>
  <si>
    <t>Interlibrary loans from other libraries</t>
  </si>
  <si>
    <t>ILL ratio: loans made to loans received</t>
  </si>
  <si>
    <t>Databases by licensing arrangement</t>
  </si>
  <si>
    <t>Total databases</t>
  </si>
  <si>
    <t>Public computers</t>
  </si>
  <si>
    <t>Computer uses</t>
  </si>
  <si>
    <t>Computer use per capita</t>
  </si>
  <si>
    <t>State</t>
  </si>
  <si>
    <t>Local or other</t>
  </si>
  <si>
    <t>Wireless sessions</t>
  </si>
  <si>
    <t>Computers per 1,000 population</t>
  </si>
  <si>
    <t>TOTAL</t>
  </si>
  <si>
    <t>CHILDREN'S</t>
  </si>
  <si>
    <t>YOUNG ADULT (YA)</t>
  </si>
  <si>
    <t>Summer Reading Participants</t>
  </si>
  <si>
    <t>Public programs</t>
  </si>
  <si>
    <t>Program attendance</t>
  </si>
  <si>
    <t>Programs</t>
  </si>
  <si>
    <t>Attendance</t>
  </si>
  <si>
    <t>Children</t>
  </si>
  <si>
    <t>Adults</t>
  </si>
  <si>
    <t xml:space="preserve">TOTAL </t>
  </si>
  <si>
    <t>OTHER</t>
  </si>
  <si>
    <t>Library</t>
  </si>
  <si>
    <t>ZIP</t>
  </si>
  <si>
    <t>Type</t>
  </si>
  <si>
    <t>Square Feet</t>
  </si>
  <si>
    <t>Hours open per year</t>
  </si>
  <si>
    <t>Weeks open per year</t>
  </si>
  <si>
    <t>Albany</t>
  </si>
  <si>
    <t>Main library</t>
  </si>
  <si>
    <t>Centennial Valley Branch Library</t>
  </si>
  <si>
    <t>27 2nd St</t>
  </si>
  <si>
    <t>Centennial</t>
  </si>
  <si>
    <t>307-745-8393</t>
  </si>
  <si>
    <t>Branch</t>
  </si>
  <si>
    <t>Rock River Branch Library</t>
  </si>
  <si>
    <t>321 Ave D</t>
  </si>
  <si>
    <t>Rock River</t>
  </si>
  <si>
    <t>307-378-2386</t>
  </si>
  <si>
    <t>Big Horn</t>
  </si>
  <si>
    <t>Deaver Branch Library</t>
  </si>
  <si>
    <t>180 W 1st</t>
  </si>
  <si>
    <t>Deaver</t>
  </si>
  <si>
    <t>None</t>
  </si>
  <si>
    <t>Frannie Branch Library</t>
  </si>
  <si>
    <t>311 4th St</t>
  </si>
  <si>
    <t>Frannie</t>
  </si>
  <si>
    <t>Greybull Branch Library</t>
  </si>
  <si>
    <t>325 Greybull Ave</t>
  </si>
  <si>
    <t>Greybull</t>
  </si>
  <si>
    <t>307-765-2551</t>
  </si>
  <si>
    <t>Lovell Branch Library</t>
  </si>
  <si>
    <t>300 Oregon Ave</t>
  </si>
  <si>
    <t>Lovell</t>
  </si>
  <si>
    <t>307-548-7228</t>
  </si>
  <si>
    <t>Campbell</t>
  </si>
  <si>
    <t>2101 South 4-J Road</t>
  </si>
  <si>
    <t>Wright Branch Library</t>
  </si>
  <si>
    <t>305 Wright Blvd</t>
  </si>
  <si>
    <t>Wright</t>
  </si>
  <si>
    <t>307-464-0500</t>
  </si>
  <si>
    <t>Carbon</t>
  </si>
  <si>
    <t>Rawlins Library</t>
  </si>
  <si>
    <t>215 W Buffalo St</t>
  </si>
  <si>
    <t>Baggs Library</t>
  </si>
  <si>
    <t>105 2nd St</t>
  </si>
  <si>
    <t>Baggs</t>
  </si>
  <si>
    <t>307-383-7323</t>
  </si>
  <si>
    <t>Elk Mountain Library</t>
  </si>
  <si>
    <t>105 Bridge St</t>
  </si>
  <si>
    <t>Elk Mountain</t>
  </si>
  <si>
    <t>307-348-7421</t>
  </si>
  <si>
    <t>Encampment/Riverside Library</t>
  </si>
  <si>
    <t>202 Rankin Ave</t>
  </si>
  <si>
    <t>Encampment</t>
  </si>
  <si>
    <t>307-327-5775</t>
  </si>
  <si>
    <t>Hanna Library</t>
  </si>
  <si>
    <t>303 3rd St</t>
  </si>
  <si>
    <t>Hanna</t>
  </si>
  <si>
    <t>307-325-9357</t>
  </si>
  <si>
    <t>Medicine Bow Library</t>
  </si>
  <si>
    <t>314 Sage St</t>
  </si>
  <si>
    <t>Medicine Bow</t>
  </si>
  <si>
    <t>307-379-2888</t>
  </si>
  <si>
    <t>Saratoga Library</t>
  </si>
  <si>
    <t>503 W Elm St</t>
  </si>
  <si>
    <t>Saratoga</t>
  </si>
  <si>
    <t>307-326-8209</t>
  </si>
  <si>
    <t>Sinclair Library</t>
  </si>
  <si>
    <t>7th &amp; Lincoln Ave</t>
  </si>
  <si>
    <t>Sinclair</t>
  </si>
  <si>
    <t>307-324-6231</t>
  </si>
  <si>
    <t>Converse</t>
  </si>
  <si>
    <t>Glenrock Branch Library</t>
  </si>
  <si>
    <t>518 S 4th</t>
  </si>
  <si>
    <t>Glenrock</t>
  </si>
  <si>
    <t>307-436-2573</t>
  </si>
  <si>
    <t>Crook</t>
  </si>
  <si>
    <t>414 Main St</t>
  </si>
  <si>
    <t>Hulett Branch Library</t>
  </si>
  <si>
    <t>401 Sager</t>
  </si>
  <si>
    <t>Hulett</t>
  </si>
  <si>
    <t>307-467-5676</t>
  </si>
  <si>
    <t>Moorcroft Branch Library</t>
  </si>
  <si>
    <t>105 E Converse</t>
  </si>
  <si>
    <t>Moorcroft</t>
  </si>
  <si>
    <t>307-756-3232</t>
  </si>
  <si>
    <t>Fremont</t>
  </si>
  <si>
    <t>Dubois Branch Library</t>
  </si>
  <si>
    <t>202 N 1st St</t>
  </si>
  <si>
    <t>Dubois</t>
  </si>
  <si>
    <t>307-455-2992</t>
  </si>
  <si>
    <t>Riverton Branch Library</t>
  </si>
  <si>
    <t>1330 West Park Ave</t>
  </si>
  <si>
    <t>Riverton</t>
  </si>
  <si>
    <t>307-856-3556</t>
  </si>
  <si>
    <t>Goshen</t>
  </si>
  <si>
    <t>Hot Springs</t>
  </si>
  <si>
    <t>Johnson</t>
  </si>
  <si>
    <t>Kaycee Branch Library</t>
  </si>
  <si>
    <t>231 Ritter Ave</t>
  </si>
  <si>
    <t>Kaycee</t>
  </si>
  <si>
    <t>307-738-2473</t>
  </si>
  <si>
    <t>Laramie County Library System - Bookmobile</t>
  </si>
  <si>
    <t>Bookmobile</t>
  </si>
  <si>
    <t>Burns Branch Library</t>
  </si>
  <si>
    <t>112 Main St</t>
  </si>
  <si>
    <t>Burns</t>
  </si>
  <si>
    <t>307-547-2249</t>
  </si>
  <si>
    <t>Pine Bluffs Branch Library</t>
  </si>
  <si>
    <t>110 E 2nd St</t>
  </si>
  <si>
    <t>Pine Bluffs</t>
  </si>
  <si>
    <t>307-245-3646</t>
  </si>
  <si>
    <t>Lincoln</t>
  </si>
  <si>
    <t>519 Emerald</t>
  </si>
  <si>
    <t>Alpine Branch Library</t>
  </si>
  <si>
    <t>243 River Circle</t>
  </si>
  <si>
    <t>Alpine</t>
  </si>
  <si>
    <t>307-654-7323</t>
  </si>
  <si>
    <t>Cokeville Branch Library</t>
  </si>
  <si>
    <t>240 E Main St</t>
  </si>
  <si>
    <t>Cokeville</t>
  </si>
  <si>
    <t>307-279-3213</t>
  </si>
  <si>
    <t>Labarge Branch Library</t>
  </si>
  <si>
    <t>262 Main St</t>
  </si>
  <si>
    <t>Labarge</t>
  </si>
  <si>
    <t>307-386-2571</t>
  </si>
  <si>
    <t>Star Valley Branch Library</t>
  </si>
  <si>
    <t>261 Washington St</t>
  </si>
  <si>
    <t>Afton</t>
  </si>
  <si>
    <t>307-885-3158</t>
  </si>
  <si>
    <t>Thayne Branch Library</t>
  </si>
  <si>
    <t>250 Van Noy Parkway</t>
  </si>
  <si>
    <t>Thayne</t>
  </si>
  <si>
    <t>307-883-7323</t>
  </si>
  <si>
    <t>Natrona</t>
  </si>
  <si>
    <t>Natrona County Public Library - Bookmobile</t>
  </si>
  <si>
    <t>Bob Goff Memorial Library</t>
  </si>
  <si>
    <t>717 5th St</t>
  </si>
  <si>
    <t>Mills</t>
  </si>
  <si>
    <t>307-265-6017</t>
  </si>
  <si>
    <t>Mj Davis Memorial Library</t>
  </si>
  <si>
    <t>303 N 2nd</t>
  </si>
  <si>
    <t>Edgerton</t>
  </si>
  <si>
    <t>307-437-6617</t>
  </si>
  <si>
    <t>Niobrara</t>
  </si>
  <si>
    <t>425 S Main Street</t>
  </si>
  <si>
    <t>Park</t>
  </si>
  <si>
    <t>Park County Library</t>
  </si>
  <si>
    <t>Meeteetse Branch Library</t>
  </si>
  <si>
    <t>2107 Idaho</t>
  </si>
  <si>
    <t>Meeteetse</t>
  </si>
  <si>
    <t>307-868-2248</t>
  </si>
  <si>
    <t>Powell Branch Library</t>
  </si>
  <si>
    <t>217 East 3rd</t>
  </si>
  <si>
    <t>Powell</t>
  </si>
  <si>
    <t>307-754-8828</t>
  </si>
  <si>
    <t>Platte</t>
  </si>
  <si>
    <t>Chugwater Branch Library</t>
  </si>
  <si>
    <t>301 2nd St</t>
  </si>
  <si>
    <t>Chugwater</t>
  </si>
  <si>
    <t>307-422-3275</t>
  </si>
  <si>
    <t>Glendo Branch Library</t>
  </si>
  <si>
    <t>213 2nd St</t>
  </si>
  <si>
    <t>Glendo</t>
  </si>
  <si>
    <t>307-735-4480</t>
  </si>
  <si>
    <t>Guernsey Branch Library</t>
  </si>
  <si>
    <t>108 S. Wyoming Ave.</t>
  </si>
  <si>
    <t>Guernsey</t>
  </si>
  <si>
    <t>307-836-2816</t>
  </si>
  <si>
    <t>Sheridan Fulmer Library</t>
  </si>
  <si>
    <t>Clearmont Branch Library</t>
  </si>
  <si>
    <t>1240 Front St</t>
  </si>
  <si>
    <t>Clearmont</t>
  </si>
  <si>
    <t>307-758-4331</t>
  </si>
  <si>
    <t>Story Branch Library</t>
  </si>
  <si>
    <t>20 N Piney</t>
  </si>
  <si>
    <t>Story</t>
  </si>
  <si>
    <t>307-683-2922</t>
  </si>
  <si>
    <t>Tongue River Branch Library</t>
  </si>
  <si>
    <t>145 Coffeen</t>
  </si>
  <si>
    <t>Ranchester</t>
  </si>
  <si>
    <t>307-655-9726</t>
  </si>
  <si>
    <t>Sublette</t>
  </si>
  <si>
    <t>Pinedale Library</t>
  </si>
  <si>
    <t>307-367-4115</t>
  </si>
  <si>
    <t>Big Piney Library</t>
  </si>
  <si>
    <t>106 Fish St</t>
  </si>
  <si>
    <t>Big Piney</t>
  </si>
  <si>
    <t>307-276-3515</t>
  </si>
  <si>
    <t>Sweetwater</t>
  </si>
  <si>
    <t>Sweetwater County Library</t>
  </si>
  <si>
    <t>300 N 1st St East</t>
  </si>
  <si>
    <t>307-875-3615</t>
  </si>
  <si>
    <t>Bairoil Branch Library</t>
  </si>
  <si>
    <t>101 Bluebell St</t>
  </si>
  <si>
    <t>Bairoil</t>
  </si>
  <si>
    <t>307-328-0239</t>
  </si>
  <si>
    <t>Community Fine Arts Center Branch Library</t>
  </si>
  <si>
    <t>400 C Street</t>
  </si>
  <si>
    <t>Rock Springs</t>
  </si>
  <si>
    <t>307-362-6212</t>
  </si>
  <si>
    <t>Farson Branch Library</t>
  </si>
  <si>
    <t>30 Hwy 28, Farson-Eden School Bldg</t>
  </si>
  <si>
    <t>Farson</t>
  </si>
  <si>
    <t>307-273-9301</t>
  </si>
  <si>
    <t>Granger Branch Library</t>
  </si>
  <si>
    <t>60 Spruce St</t>
  </si>
  <si>
    <t>Granger</t>
  </si>
  <si>
    <t>307-875-8038</t>
  </si>
  <si>
    <t>Reliance Branch Library</t>
  </si>
  <si>
    <t>1329 Main St</t>
  </si>
  <si>
    <t>Reliance</t>
  </si>
  <si>
    <t>307-352-6670</t>
  </si>
  <si>
    <t>Rock Springs Library</t>
  </si>
  <si>
    <t>307-352-6667</t>
  </si>
  <si>
    <t>Superior Branch Library</t>
  </si>
  <si>
    <t>3 N Main St</t>
  </si>
  <si>
    <t>Superior</t>
  </si>
  <si>
    <t>307-352-6671</t>
  </si>
  <si>
    <t>Wamsutter Branch Library</t>
  </si>
  <si>
    <t>230 Tierney Lot 44</t>
  </si>
  <si>
    <t>Wamsutter</t>
  </si>
  <si>
    <t>307-324-9121</t>
  </si>
  <si>
    <t>White Mountain Library</t>
  </si>
  <si>
    <t>2935 Sweetwater Drive</t>
  </si>
  <si>
    <t>307-362-2665</t>
  </si>
  <si>
    <t>Teton</t>
  </si>
  <si>
    <t>125 Virginian Ln</t>
  </si>
  <si>
    <t>Alta Branch Library</t>
  </si>
  <si>
    <t>15 Alta School Rd</t>
  </si>
  <si>
    <t>Alta</t>
  </si>
  <si>
    <t>307-353-2472</t>
  </si>
  <si>
    <t>Uinta</t>
  </si>
  <si>
    <t>Lyman Branch Library</t>
  </si>
  <si>
    <t>129 South Franklin St.</t>
  </si>
  <si>
    <t>Lyman</t>
  </si>
  <si>
    <t>307-787-6556</t>
  </si>
  <si>
    <t>Mountain View Branch Library</t>
  </si>
  <si>
    <t>322 W 2nd St</t>
  </si>
  <si>
    <t>Mountain View</t>
  </si>
  <si>
    <t>307-782-3161</t>
  </si>
  <si>
    <t>Washakie</t>
  </si>
  <si>
    <t>Ten Sleep Branch/School Library</t>
  </si>
  <si>
    <t>200 N. Fir St.</t>
  </si>
  <si>
    <t>Ten Sleep</t>
  </si>
  <si>
    <t>307-366-2348</t>
  </si>
  <si>
    <t>Weston</t>
  </si>
  <si>
    <t>Upton Branch Library</t>
  </si>
  <si>
    <t>722 4th St</t>
  </si>
  <si>
    <t>Upton</t>
  </si>
  <si>
    <t>307-468-2324</t>
  </si>
  <si>
    <t>1500 Heart Mountain St.</t>
  </si>
  <si>
    <t>Wyoming Public Libraries selected 5-year trends</t>
  </si>
  <si>
    <t>FY2014</t>
  </si>
  <si>
    <t>FY2015</t>
  </si>
  <si>
    <t>Population of the Legal Service Area</t>
  </si>
  <si>
    <t>Total Paid Employees FTE</t>
  </si>
  <si>
    <t>Total Operating Expenditures</t>
  </si>
  <si>
    <t>Total Operating Expenditures per Capita</t>
  </si>
  <si>
    <t>Print Materials</t>
  </si>
  <si>
    <t>Library Visits</t>
  </si>
  <si>
    <t>Total Circulation</t>
  </si>
  <si>
    <t>Internet Computers Used by General Public</t>
  </si>
  <si>
    <t>Uses of Public Internet Computers Per Year</t>
  </si>
  <si>
    <t>Audio - Physical Units</t>
  </si>
  <si>
    <t>FY2016</t>
  </si>
  <si>
    <t>Population July 1, 2017</t>
  </si>
  <si>
    <t>FY2017</t>
  </si>
  <si>
    <t>Video - Physical Units</t>
  </si>
  <si>
    <t>Wyoming Public Library Systems FY18 (July 1, 2017 - June 30, 2018) - General Information</t>
  </si>
  <si>
    <t>Wyoming Public Library Systems FY18 (July 1, 2017 - June 30, 2018) - Outlets</t>
  </si>
  <si>
    <t>Wyoming Public Library Systems FY18 (July 1, 2017 - June 30, 2018) - Staffing</t>
  </si>
  <si>
    <t>Wyoming Public Library Systems FY18 (July 1, 2017 - June 30, 2018) - Expenditures</t>
  </si>
  <si>
    <t>Wyoming Public Library Systems FY18 (July 1, 2017 - June 30, 2018) - Staff Expenditures</t>
  </si>
  <si>
    <t>Wyoming Public Library Systems FY18 (July 1, 2017 - June 30, 2018) - Materials Expenditures</t>
  </si>
  <si>
    <t>Wyoming Public Library Systems FY18 (July 1, 2017 - June 30, 2018) - Operating Income</t>
  </si>
  <si>
    <t>Wyoming Public Library Systems FY18 (July 1, 2017 - June 30, 2018) - Capital Revenue and Expenditures</t>
  </si>
  <si>
    <t>Wyoming Public Library Systems FY18 (July 1, 2017 - June 30, 2018) - Hours and Use</t>
  </si>
  <si>
    <t>Wyoming Public Library Systems FY18 (July 1, 2017 - June 30, 2018) - Physical Collections</t>
  </si>
  <si>
    <t>Wyoming Public Library Systems FY18 (July 1, 2017 - June 30, 2018) - Downloadables*</t>
  </si>
  <si>
    <t>Wyoming Public Library Systems FY18 (July 1, 2017 - June 30, 2018) - Circulation</t>
  </si>
  <si>
    <t>Wyoming Public Library Systems FY18 (July 1, 2017 - June 30, 2018) - Electronic Resources</t>
  </si>
  <si>
    <t>Wyoming Public Library Systems FY18 (July 1, 2017 - June 30, 2018) - Public Programs</t>
  </si>
  <si>
    <t>Population July 1, 2018</t>
  </si>
  <si>
    <t>FY2018</t>
  </si>
  <si>
    <t>* Physical audio only. Does not include 9687 downloadable audiobook titles acquired through statewide purchase.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</si>
</sst>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0.0"/>
    <numFmt numFmtId="167" formatCode="&quot;$&quot;#,##0.00"/>
    <numFmt numFmtId="168" formatCode="#,##0.0"/>
    <numFmt numFmtId="169" formatCode="[&lt;=9999999]###\-####;\(###\)\ ###\-####"/>
    <numFmt numFmtId="170" formatCode="[&lt;=999999999999999]###\-####;\(###\)\ ###\-####\ \x#####"/>
    <numFmt numFmtId="171" formatCode="[&lt;=99999]00000;[&lt;=999999999]00000\-0000"/>
    <numFmt numFmtId="172" formatCode="_(&quot;$&quot;* #,##0_);_(&quot;$&quot;* \(#,##0\);_(&quot;$&quot;* &quot;-&quot;??_);_(@_)"/>
  </numFmts>
  <fonts count="35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10"/>
      <color theme="0" tint="-0.249977111117893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8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0" tint="-0.249977111117893"/>
      </left>
      <right/>
      <top style="thin">
        <color indexed="64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thin">
        <color indexed="64"/>
      </top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70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17" applyNumberFormat="0" applyAlignment="0" applyProtection="0"/>
    <xf numFmtId="0" fontId="13" fillId="28" borderId="1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8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17" applyNumberFormat="0" applyAlignment="0" applyProtection="0"/>
    <xf numFmtId="0" fontId="20" fillId="0" borderId="22" applyNumberFormat="0" applyFill="0" applyAlignment="0" applyProtection="0"/>
    <xf numFmtId="0" fontId="21" fillId="31" borderId="0" applyNumberFormat="0" applyBorder="0" applyAlignment="0" applyProtection="0"/>
    <xf numFmtId="0" fontId="1" fillId="0" borderId="0"/>
    <xf numFmtId="0" fontId="22" fillId="0" borderId="0"/>
    <xf numFmtId="0" fontId="22" fillId="0" borderId="0"/>
    <xf numFmtId="0" fontId="9" fillId="0" borderId="0"/>
    <xf numFmtId="0" fontId="1" fillId="0" borderId="0"/>
    <xf numFmtId="0" fontId="3" fillId="0" borderId="0"/>
    <xf numFmtId="0" fontId="9" fillId="32" borderId="23" applyNumberFormat="0" applyFont="0" applyAlignment="0" applyProtection="0"/>
    <xf numFmtId="0" fontId="23" fillId="27" borderId="24" applyNumberFormat="0" applyAlignment="0" applyProtection="0"/>
    <xf numFmtId="8" fontId="1" fillId="0" borderId="0" applyFont="0" applyFill="0" applyBorder="0" applyAlignment="0" applyProtection="0"/>
    <xf numFmtId="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5" fontId="1" fillId="0" borderId="0" applyFont="0" applyFill="0" applyBorder="0" applyAlignment="0" applyProtection="0"/>
    <xf numFmtId="19" fontId="1" fillId="0" borderId="0" applyFont="0" applyFill="0" applyBorder="0" applyAlignment="0" applyProtection="0"/>
    <xf numFmtId="15" fontId="1" fillId="0" borderId="0" applyFont="0" applyFill="0" applyBorder="0" applyAlignment="0" applyProtection="0"/>
    <xf numFmtId="1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left" vertical="center"/>
    </xf>
    <xf numFmtId="14" fontId="1" fillId="0" borderId="0" applyFont="0" applyFill="0" applyBorder="0" applyAlignment="0" applyProtection="0"/>
    <xf numFmtId="20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left" vertical="center"/>
    </xf>
    <xf numFmtId="17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26" fillId="0" borderId="0" applyNumberFormat="0" applyFill="0" applyBorder="0" applyAlignment="0" applyProtection="0"/>
  </cellStyleXfs>
  <cellXfs count="30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6" fontId="0" fillId="0" borderId="0" xfId="0" applyNumberFormat="1"/>
    <xf numFmtId="3" fontId="0" fillId="0" borderId="0" xfId="0" applyNumberFormat="1"/>
    <xf numFmtId="0" fontId="4" fillId="0" borderId="1" xfId="46" applyNumberFormat="1" applyFont="1" applyFill="1" applyBorder="1" applyAlignment="1"/>
    <xf numFmtId="0" fontId="25" fillId="33" borderId="2" xfId="0" applyFont="1" applyFill="1" applyBorder="1"/>
    <xf numFmtId="0" fontId="0" fillId="0" borderId="1" xfId="0" applyBorder="1"/>
    <xf numFmtId="0" fontId="2" fillId="0" borderId="1" xfId="0" applyFont="1" applyBorder="1" applyAlignment="1">
      <alignment vertical="center"/>
    </xf>
    <xf numFmtId="6" fontId="0" fillId="0" borderId="1" xfId="0" applyNumberFormat="1" applyBorder="1"/>
    <xf numFmtId="3" fontId="0" fillId="0" borderId="1" xfId="0" applyNumberFormat="1" applyBorder="1"/>
    <xf numFmtId="0" fontId="1" fillId="0" borderId="1" xfId="0" applyFont="1" applyBorder="1"/>
    <xf numFmtId="0" fontId="5" fillId="33" borderId="2" xfId="0" applyFont="1" applyFill="1" applyBorder="1"/>
    <xf numFmtId="3" fontId="1" fillId="0" borderId="0" xfId="0" applyNumberFormat="1" applyFont="1"/>
    <xf numFmtId="3" fontId="1" fillId="0" borderId="1" xfId="0" applyNumberFormat="1" applyFont="1" applyBorder="1"/>
    <xf numFmtId="3" fontId="5" fillId="33" borderId="2" xfId="0" applyNumberFormat="1" applyFont="1" applyFill="1" applyBorder="1"/>
    <xf numFmtId="2" fontId="0" fillId="0" borderId="0" xfId="0" applyNumberFormat="1"/>
    <xf numFmtId="2" fontId="0" fillId="0" borderId="1" xfId="0" applyNumberFormat="1" applyBorder="1"/>
    <xf numFmtId="2" fontId="5" fillId="33" borderId="2" xfId="0" applyNumberFormat="1" applyFont="1" applyFill="1" applyBorder="1"/>
    <xf numFmtId="164" fontId="0" fillId="0" borderId="0" xfId="0" applyNumberFormat="1"/>
    <xf numFmtId="164" fontId="0" fillId="0" borderId="1" xfId="0" applyNumberFormat="1" applyBorder="1"/>
    <xf numFmtId="164" fontId="5" fillId="33" borderId="2" xfId="0" applyNumberFormat="1" applyFont="1" applyFill="1" applyBorder="1"/>
    <xf numFmtId="3" fontId="5" fillId="33" borderId="2" xfId="0" applyNumberFormat="1" applyFont="1" applyFill="1" applyBorder="1" applyAlignment="1">
      <alignment horizontal="center"/>
    </xf>
    <xf numFmtId="2" fontId="27" fillId="0" borderId="0" xfId="0" applyNumberFormat="1" applyFont="1"/>
    <xf numFmtId="164" fontId="27" fillId="0" borderId="0" xfId="0" applyNumberFormat="1" applyFont="1"/>
    <xf numFmtId="3" fontId="27" fillId="0" borderId="0" xfId="0" applyNumberFormat="1" applyFont="1"/>
    <xf numFmtId="0" fontId="27" fillId="0" borderId="0" xfId="0" applyFont="1"/>
    <xf numFmtId="0" fontId="5" fillId="34" borderId="3" xfId="41" applyFont="1" applyFill="1" applyBorder="1" applyAlignment="1">
      <alignment wrapText="1"/>
    </xf>
    <xf numFmtId="3" fontId="5" fillId="34" borderId="3" xfId="41" applyNumberFormat="1" applyFont="1" applyFill="1" applyBorder="1" applyAlignment="1">
      <alignment horizontal="center" wrapText="1"/>
    </xf>
    <xf numFmtId="38" fontId="5" fillId="34" borderId="3" xfId="41" quotePrefix="1" applyNumberFormat="1" applyFont="1" applyFill="1" applyBorder="1" applyAlignment="1">
      <alignment horizontal="center" wrapText="1"/>
    </xf>
    <xf numFmtId="10" fontId="5" fillId="34" borderId="3" xfId="41" applyNumberFormat="1" applyFont="1" applyFill="1" applyBorder="1" applyAlignment="1">
      <alignment horizontal="center" wrapText="1"/>
    </xf>
    <xf numFmtId="0" fontId="28" fillId="34" borderId="3" xfId="0" applyFont="1" applyFill="1" applyBorder="1" applyAlignment="1">
      <alignment horizontal="center" wrapText="1"/>
    </xf>
    <xf numFmtId="0" fontId="28" fillId="34" borderId="3" xfId="0" applyFont="1" applyFill="1" applyBorder="1" applyAlignment="1">
      <alignment horizontal="center"/>
    </xf>
    <xf numFmtId="3" fontId="5" fillId="34" borderId="3" xfId="0" applyNumberFormat="1" applyFont="1" applyFill="1" applyBorder="1" applyAlignment="1">
      <alignment horizontal="center" wrapText="1"/>
    </xf>
    <xf numFmtId="0" fontId="4" fillId="35" borderId="3" xfId="46" applyNumberFormat="1" applyFont="1" applyFill="1" applyBorder="1" applyAlignment="1">
      <alignment horizontal="center" wrapText="1"/>
    </xf>
    <xf numFmtId="38" fontId="0" fillId="0" borderId="0" xfId="0" applyNumberFormat="1"/>
    <xf numFmtId="38" fontId="0" fillId="0" borderId="1" xfId="0" applyNumberFormat="1" applyBorder="1"/>
    <xf numFmtId="10" fontId="0" fillId="0" borderId="0" xfId="0" applyNumberFormat="1"/>
    <xf numFmtId="10" fontId="29" fillId="0" borderId="0" xfId="0" applyNumberFormat="1" applyFont="1"/>
    <xf numFmtId="0" fontId="2" fillId="36" borderId="0" xfId="0" applyFont="1" applyFill="1" applyAlignment="1">
      <alignment vertical="center"/>
    </xf>
    <xf numFmtId="0" fontId="0" fillId="36" borderId="0" xfId="0" applyFill="1"/>
    <xf numFmtId="3" fontId="0" fillId="36" borderId="0" xfId="0" applyNumberFormat="1" applyFill="1"/>
    <xf numFmtId="2" fontId="0" fillId="36" borderId="0" xfId="0" applyNumberFormat="1" applyFill="1"/>
    <xf numFmtId="6" fontId="0" fillId="36" borderId="0" xfId="0" applyNumberFormat="1" applyFill="1"/>
    <xf numFmtId="164" fontId="0" fillId="36" borderId="0" xfId="0" applyNumberFormat="1" applyFill="1"/>
    <xf numFmtId="3" fontId="1" fillId="36" borderId="0" xfId="0" applyNumberFormat="1" applyFont="1" applyFill="1"/>
    <xf numFmtId="38" fontId="0" fillId="36" borderId="0" xfId="0" applyNumberFormat="1" applyFill="1"/>
    <xf numFmtId="10" fontId="0" fillId="36" borderId="0" xfId="0" applyNumberFormat="1" applyFill="1"/>
    <xf numFmtId="0" fontId="1" fillId="36" borderId="0" xfId="0" applyFont="1" applyFill="1"/>
    <xf numFmtId="10" fontId="29" fillId="36" borderId="0" xfId="0" applyNumberFormat="1" applyFont="1" applyFill="1"/>
    <xf numFmtId="2" fontId="4" fillId="35" borderId="3" xfId="46" applyNumberFormat="1" applyFont="1" applyFill="1" applyBorder="1" applyAlignment="1">
      <alignment horizontal="center" wrapText="1"/>
    </xf>
    <xf numFmtId="165" fontId="4" fillId="35" borderId="3" xfId="46" applyNumberFormat="1" applyFont="1" applyFill="1" applyBorder="1" applyAlignment="1">
      <alignment horizontal="center" wrapText="1"/>
    </xf>
    <xf numFmtId="1" fontId="4" fillId="35" borderId="3" xfId="46" applyNumberFormat="1" applyFont="1" applyFill="1" applyBorder="1" applyAlignment="1">
      <alignment horizontal="center" wrapText="1"/>
    </xf>
    <xf numFmtId="0" fontId="0" fillId="0" borderId="4" xfId="0" applyBorder="1"/>
    <xf numFmtId="2" fontId="0" fillId="0" borderId="4" xfId="0" applyNumberFormat="1" applyBorder="1"/>
    <xf numFmtId="165" fontId="0" fillId="0" borderId="0" xfId="0" applyNumberFormat="1"/>
    <xf numFmtId="165" fontId="0" fillId="0" borderId="4" xfId="0" applyNumberFormat="1" applyBorder="1"/>
    <xf numFmtId="165" fontId="0" fillId="36" borderId="0" xfId="0" applyNumberFormat="1" applyFill="1"/>
    <xf numFmtId="165" fontId="0" fillId="0" borderId="1" xfId="0" applyNumberFormat="1" applyBorder="1"/>
    <xf numFmtId="165" fontId="5" fillId="33" borderId="2" xfId="0" applyNumberFormat="1" applyFont="1" applyFill="1" applyBorder="1"/>
    <xf numFmtId="0" fontId="4" fillId="35" borderId="3" xfId="46" applyNumberFormat="1" applyFont="1" applyFill="1" applyBorder="1" applyAlignment="1">
      <alignment wrapText="1"/>
    </xf>
    <xf numFmtId="164" fontId="4" fillId="35" borderId="3" xfId="46" applyNumberFormat="1" applyFont="1" applyFill="1" applyBorder="1" applyAlignment="1">
      <alignment horizontal="center" wrapText="1"/>
    </xf>
    <xf numFmtId="10" fontId="4" fillId="35" borderId="3" xfId="46" applyNumberFormat="1" applyFont="1" applyFill="1" applyBorder="1" applyAlignment="1">
      <alignment horizontal="center" wrapText="1"/>
    </xf>
    <xf numFmtId="167" fontId="0" fillId="0" borderId="1" xfId="0" applyNumberFormat="1" applyBorder="1"/>
    <xf numFmtId="167" fontId="0" fillId="0" borderId="0" xfId="0" applyNumberFormat="1"/>
    <xf numFmtId="167" fontId="0" fillId="36" borderId="0" xfId="0" applyNumberFormat="1" applyFill="1"/>
    <xf numFmtId="167" fontId="5" fillId="33" borderId="2" xfId="0" applyNumberFormat="1" applyFont="1" applyFill="1" applyBorder="1"/>
    <xf numFmtId="167" fontId="5" fillId="34" borderId="3" xfId="0" applyNumberFormat="1" applyFont="1" applyFill="1" applyBorder="1" applyAlignment="1">
      <alignment horizontal="center" wrapText="1"/>
    </xf>
    <xf numFmtId="0" fontId="27" fillId="34" borderId="3" xfId="0" applyFont="1" applyFill="1" applyBorder="1"/>
    <xf numFmtId="167" fontId="4" fillId="35" borderId="3" xfId="46" applyNumberFormat="1" applyFont="1" applyFill="1" applyBorder="1" applyAlignment="1">
      <alignment horizontal="center" wrapText="1"/>
    </xf>
    <xf numFmtId="0" fontId="28" fillId="34" borderId="5" xfId="0" applyFont="1" applyFill="1" applyBorder="1" applyAlignment="1"/>
    <xf numFmtId="0" fontId="27" fillId="34" borderId="5" xfId="0" applyFont="1" applyFill="1" applyBorder="1" applyAlignment="1"/>
    <xf numFmtId="0" fontId="0" fillId="34" borderId="5" xfId="0" applyFill="1" applyBorder="1" applyAlignment="1"/>
    <xf numFmtId="0" fontId="27" fillId="34" borderId="6" xfId="0" applyFont="1" applyFill="1" applyBorder="1"/>
    <xf numFmtId="0" fontId="4" fillId="35" borderId="6" xfId="46" applyNumberFormat="1" applyFont="1" applyFill="1" applyBorder="1" applyAlignment="1">
      <alignment horizontal="center" wrapText="1"/>
    </xf>
    <xf numFmtId="164" fontId="4" fillId="34" borderId="6" xfId="46" applyNumberFormat="1" applyFont="1" applyFill="1" applyBorder="1" applyAlignment="1">
      <alignment horizontal="center" wrapText="1"/>
    </xf>
    <xf numFmtId="167" fontId="4" fillId="34" borderId="6" xfId="46" applyNumberFormat="1" applyFont="1" applyFill="1" applyBorder="1" applyAlignment="1">
      <alignment horizontal="center" wrapText="1"/>
    </xf>
    <xf numFmtId="164" fontId="4" fillId="34" borderId="3" xfId="46" applyNumberFormat="1" applyFont="1" applyFill="1" applyBorder="1" applyAlignment="1">
      <alignment horizontal="center" wrapText="1"/>
    </xf>
    <xf numFmtId="165" fontId="4" fillId="34" borderId="6" xfId="46" applyNumberFormat="1" applyFont="1" applyFill="1" applyBorder="1" applyAlignment="1">
      <alignment horizontal="center" wrapText="1"/>
    </xf>
    <xf numFmtId="165" fontId="27" fillId="34" borderId="5" xfId="0" applyNumberFormat="1" applyFont="1" applyFill="1" applyBorder="1" applyAlignment="1"/>
    <xf numFmtId="165" fontId="0" fillId="34" borderId="5" xfId="0" applyNumberFormat="1" applyFill="1" applyBorder="1" applyAlignment="1"/>
    <xf numFmtId="167" fontId="27" fillId="34" borderId="5" xfId="0" applyNumberFormat="1" applyFont="1" applyFill="1" applyBorder="1" applyAlignment="1"/>
    <xf numFmtId="0" fontId="27" fillId="34" borderId="3" xfId="0" applyFont="1" applyFill="1" applyBorder="1" applyAlignment="1"/>
    <xf numFmtId="3" fontId="4" fillId="34" borderId="3" xfId="46" applyNumberFormat="1" applyFont="1" applyFill="1" applyBorder="1" applyAlignment="1">
      <alignment horizontal="center" wrapText="1"/>
    </xf>
    <xf numFmtId="165" fontId="4" fillId="34" borderId="3" xfId="46" applyNumberFormat="1" applyFont="1" applyFill="1" applyBorder="1" applyAlignment="1">
      <alignment horizontal="center" wrapText="1"/>
    </xf>
    <xf numFmtId="166" fontId="4" fillId="34" borderId="3" xfId="46" applyNumberFormat="1" applyFont="1" applyFill="1" applyBorder="1" applyAlignment="1">
      <alignment horizontal="center" wrapText="1"/>
    </xf>
    <xf numFmtId="2" fontId="4" fillId="34" borderId="3" xfId="46" applyNumberFormat="1" applyFont="1" applyFill="1" applyBorder="1" applyAlignment="1">
      <alignment horizontal="center" wrapText="1"/>
    </xf>
    <xf numFmtId="166" fontId="0" fillId="0" borderId="0" xfId="0" applyNumberFormat="1"/>
    <xf numFmtId="166" fontId="0" fillId="0" borderId="1" xfId="0" applyNumberFormat="1" applyBorder="1"/>
    <xf numFmtId="166" fontId="0" fillId="36" borderId="0" xfId="0" applyNumberFormat="1" applyFill="1"/>
    <xf numFmtId="166" fontId="5" fillId="33" borderId="2" xfId="0" applyNumberFormat="1" applyFont="1" applyFill="1" applyBorder="1"/>
    <xf numFmtId="0" fontId="4" fillId="34" borderId="3" xfId="46" applyNumberFormat="1" applyFont="1" applyFill="1" applyBorder="1" applyAlignment="1">
      <alignment horizontal="center" wrapText="1"/>
    </xf>
    <xf numFmtId="0" fontId="27" fillId="0" borderId="0" xfId="0" applyFont="1" applyFill="1" applyBorder="1" applyAlignment="1"/>
    <xf numFmtId="0" fontId="27" fillId="34" borderId="3" xfId="0" applyFont="1" applyFill="1" applyBorder="1" applyAlignment="1"/>
    <xf numFmtId="0" fontId="0" fillId="0" borderId="0" xfId="0" applyFill="1"/>
    <xf numFmtId="168" fontId="4" fillId="34" borderId="3" xfId="46" applyNumberFormat="1" applyFont="1" applyFill="1" applyBorder="1" applyAlignment="1">
      <alignment horizontal="center" wrapText="1"/>
    </xf>
    <xf numFmtId="3" fontId="4" fillId="35" borderId="3" xfId="46" applyNumberFormat="1" applyFont="1" applyFill="1" applyBorder="1" applyAlignment="1">
      <alignment horizontal="center" wrapText="1"/>
    </xf>
    <xf numFmtId="0" fontId="27" fillId="34" borderId="6" xfId="0" applyFont="1" applyFill="1" applyBorder="1" applyAlignment="1"/>
    <xf numFmtId="3" fontId="4" fillId="35" borderId="6" xfId="46" applyNumberFormat="1" applyFont="1" applyFill="1" applyBorder="1" applyAlignment="1">
      <alignment horizontal="center" wrapText="1"/>
    </xf>
    <xf numFmtId="1" fontId="4" fillId="34" borderId="3" xfId="46" applyNumberFormat="1" applyFont="1" applyFill="1" applyBorder="1" applyAlignment="1">
      <alignment horizontal="center" wrapText="1"/>
    </xf>
    <xf numFmtId="3" fontId="6" fillId="36" borderId="0" xfId="0" applyNumberFormat="1" applyFont="1" applyFill="1"/>
    <xf numFmtId="3" fontId="6" fillId="0" borderId="0" xfId="0" applyNumberFormat="1" applyFont="1"/>
    <xf numFmtId="166" fontId="6" fillId="36" borderId="0" xfId="0" applyNumberFormat="1" applyFont="1" applyFill="1"/>
    <xf numFmtId="166" fontId="6" fillId="0" borderId="0" xfId="0" applyNumberFormat="1" applyFont="1"/>
    <xf numFmtId="3" fontId="28" fillId="34" borderId="3" xfId="0" applyNumberFormat="1" applyFont="1" applyFill="1" applyBorder="1" applyAlignment="1">
      <alignment horizontal="center" wrapText="1"/>
    </xf>
    <xf numFmtId="0" fontId="28" fillId="34" borderId="7" xfId="0" applyFont="1" applyFill="1" applyBorder="1" applyAlignment="1"/>
    <xf numFmtId="0" fontId="28" fillId="34" borderId="2" xfId="0" applyFont="1" applyFill="1" applyBorder="1" applyAlignment="1"/>
    <xf numFmtId="0" fontId="28" fillId="34" borderId="8" xfId="0" applyFont="1" applyFill="1" applyBorder="1" applyAlignment="1"/>
    <xf numFmtId="0" fontId="5" fillId="33" borderId="7" xfId="0" applyFont="1" applyFill="1" applyBorder="1"/>
    <xf numFmtId="0" fontId="0" fillId="33" borderId="2" xfId="0" applyFill="1" applyBorder="1"/>
    <xf numFmtId="3" fontId="0" fillId="33" borderId="2" xfId="0" applyNumberFormat="1" applyFill="1" applyBorder="1"/>
    <xf numFmtId="0" fontId="0" fillId="33" borderId="8" xfId="0" applyFill="1" applyBorder="1"/>
    <xf numFmtId="0" fontId="5" fillId="33" borderId="3" xfId="0" applyFont="1" applyFill="1" applyBorder="1"/>
    <xf numFmtId="3" fontId="5" fillId="33" borderId="3" xfId="0" applyNumberFormat="1" applyFont="1" applyFill="1" applyBorder="1" applyAlignment="1">
      <alignment wrapText="1"/>
    </xf>
    <xf numFmtId="0" fontId="5" fillId="33" borderId="3" xfId="0" applyFont="1" applyFill="1" applyBorder="1" applyAlignment="1">
      <alignment wrapText="1"/>
    </xf>
    <xf numFmtId="0" fontId="5" fillId="0" borderId="0" xfId="0" applyFont="1"/>
    <xf numFmtId="0" fontId="7" fillId="0" borderId="3" xfId="0" applyFont="1" applyBorder="1" applyAlignment="1">
      <alignment vertical="center"/>
    </xf>
    <xf numFmtId="0" fontId="5" fillId="0" borderId="3" xfId="0" applyFont="1" applyBorder="1"/>
    <xf numFmtId="3" fontId="5" fillId="0" borderId="3" xfId="0" applyNumberFormat="1" applyFont="1" applyBorder="1"/>
    <xf numFmtId="0" fontId="2" fillId="0" borderId="3" xfId="0" applyFont="1" applyBorder="1" applyAlignment="1">
      <alignment vertical="center"/>
    </xf>
    <xf numFmtId="0" fontId="0" fillId="0" borderId="3" xfId="0" applyBorder="1"/>
    <xf numFmtId="3" fontId="0" fillId="0" borderId="3" xfId="0" applyNumberFormat="1" applyBorder="1"/>
    <xf numFmtId="0" fontId="2" fillId="36" borderId="7" xfId="0" applyFont="1" applyFill="1" applyBorder="1" applyAlignment="1">
      <alignment vertical="center"/>
    </xf>
    <xf numFmtId="0" fontId="2" fillId="36" borderId="2" xfId="0" applyFont="1" applyFill="1" applyBorder="1" applyAlignment="1">
      <alignment vertical="center"/>
    </xf>
    <xf numFmtId="0" fontId="0" fillId="36" borderId="2" xfId="0" applyFill="1" applyBorder="1"/>
    <xf numFmtId="3" fontId="0" fillId="36" borderId="2" xfId="0" applyNumberFormat="1" applyFill="1" applyBorder="1"/>
    <xf numFmtId="0" fontId="0" fillId="36" borderId="8" xfId="0" applyFill="1" applyBorder="1"/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/>
    <xf numFmtId="10" fontId="0" fillId="0" borderId="1" xfId="0" applyNumberFormat="1" applyBorder="1"/>
    <xf numFmtId="164" fontId="0" fillId="36" borderId="0" xfId="0" applyNumberFormat="1" applyFill="1" applyAlignment="1">
      <alignment wrapText="1"/>
    </xf>
    <xf numFmtId="0" fontId="30" fillId="0" borderId="0" xfId="42" applyFont="1" applyBorder="1"/>
    <xf numFmtId="0" fontId="22" fillId="0" borderId="0" xfId="42" applyBorder="1"/>
    <xf numFmtId="3" fontId="22" fillId="0" borderId="0" xfId="42" applyNumberFormat="1" applyBorder="1"/>
    <xf numFmtId="0" fontId="0" fillId="0" borderId="0" xfId="0" applyBorder="1"/>
    <xf numFmtId="1" fontId="0" fillId="0" borderId="0" xfId="0" applyNumberFormat="1"/>
    <xf numFmtId="43" fontId="0" fillId="0" borderId="0" xfId="28" applyFont="1"/>
    <xf numFmtId="43" fontId="0" fillId="0" borderId="1" xfId="28" applyFont="1" applyBorder="1"/>
    <xf numFmtId="1" fontId="0" fillId="0" borderId="1" xfId="0" applyNumberFormat="1" applyBorder="1"/>
    <xf numFmtId="43" fontId="8" fillId="36" borderId="0" xfId="28" applyFont="1" applyFill="1"/>
    <xf numFmtId="1" fontId="0" fillId="36" borderId="0" xfId="0" applyNumberFormat="1" applyFill="1"/>
    <xf numFmtId="44" fontId="0" fillId="0" borderId="3" xfId="30" applyFont="1" applyBorder="1"/>
    <xf numFmtId="172" fontId="0" fillId="0" borderId="3" xfId="30" applyNumberFormat="1" applyFont="1" applyBorder="1"/>
    <xf numFmtId="0" fontId="5" fillId="34" borderId="7" xfId="0" applyFont="1" applyFill="1" applyBorder="1"/>
    <xf numFmtId="0" fontId="0" fillId="34" borderId="2" xfId="0" applyFill="1" applyBorder="1"/>
    <xf numFmtId="0" fontId="0" fillId="34" borderId="8" xfId="0" applyFill="1" applyBorder="1"/>
    <xf numFmtId="0" fontId="0" fillId="34" borderId="3" xfId="0" applyFill="1" applyBorder="1"/>
    <xf numFmtId="0" fontId="5" fillId="34" borderId="6" xfId="0" applyFont="1" applyFill="1" applyBorder="1" applyAlignment="1">
      <alignment horizontal="center"/>
    </xf>
    <xf numFmtId="0" fontId="5" fillId="34" borderId="3" xfId="0" applyFont="1" applyFill="1" applyBorder="1" applyAlignment="1">
      <alignment horizontal="center"/>
    </xf>
    <xf numFmtId="0" fontId="6" fillId="0" borderId="0" xfId="0" applyFont="1"/>
    <xf numFmtId="3" fontId="1" fillId="0" borderId="3" xfId="0" applyNumberFormat="1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3" fontId="0" fillId="0" borderId="0" xfId="0" applyNumberFormat="1" applyBorder="1"/>
    <xf numFmtId="164" fontId="0" fillId="0" borderId="0" xfId="0" applyNumberFormat="1" applyBorder="1"/>
    <xf numFmtId="167" fontId="0" fillId="0" borderId="0" xfId="0" applyNumberFormat="1" applyBorder="1"/>
    <xf numFmtId="165" fontId="0" fillId="0" borderId="0" xfId="0" applyNumberFormat="1" applyBorder="1"/>
    <xf numFmtId="165" fontId="31" fillId="37" borderId="9" xfId="0" applyNumberFormat="1" applyFont="1" applyFill="1" applyBorder="1"/>
    <xf numFmtId="164" fontId="31" fillId="37" borderId="9" xfId="0" applyNumberFormat="1" applyFont="1" applyFill="1" applyBorder="1"/>
    <xf numFmtId="3" fontId="31" fillId="37" borderId="9" xfId="0" applyNumberFormat="1" applyFont="1" applyFill="1" applyBorder="1"/>
    <xf numFmtId="0" fontId="2" fillId="37" borderId="9" xfId="0" applyFont="1" applyFill="1" applyBorder="1" applyAlignment="1">
      <alignment vertical="center"/>
    </xf>
    <xf numFmtId="167" fontId="31" fillId="37" borderId="9" xfId="0" applyNumberFormat="1" applyFont="1" applyFill="1" applyBorder="1"/>
    <xf numFmtId="164" fontId="0" fillId="36" borderId="4" xfId="0" applyNumberFormat="1" applyFill="1" applyBorder="1"/>
    <xf numFmtId="3" fontId="0" fillId="36" borderId="4" xfId="0" applyNumberFormat="1" applyFill="1" applyBorder="1"/>
    <xf numFmtId="0" fontId="4" fillId="0" borderId="10" xfId="46" applyNumberFormat="1" applyFont="1" applyFill="1" applyBorder="1" applyAlignment="1"/>
    <xf numFmtId="0" fontId="2" fillId="36" borderId="4" xfId="0" applyFont="1" applyFill="1" applyBorder="1" applyAlignment="1">
      <alignment vertical="center"/>
    </xf>
    <xf numFmtId="3" fontId="5" fillId="0" borderId="10" xfId="0" applyNumberFormat="1" applyFont="1" applyBorder="1"/>
    <xf numFmtId="164" fontId="5" fillId="0" borderId="10" xfId="0" applyNumberFormat="1" applyFont="1" applyBorder="1"/>
    <xf numFmtId="167" fontId="5" fillId="0" borderId="11" xfId="0" applyNumberFormat="1" applyFont="1" applyBorder="1"/>
    <xf numFmtId="164" fontId="5" fillId="0" borderId="11" xfId="0" applyNumberFormat="1" applyFont="1" applyBorder="1"/>
    <xf numFmtId="165" fontId="5" fillId="0" borderId="11" xfId="0" applyNumberFormat="1" applyFont="1" applyBorder="1"/>
    <xf numFmtId="165" fontId="5" fillId="0" borderId="10" xfId="0" applyNumberFormat="1" applyFont="1" applyBorder="1"/>
    <xf numFmtId="0" fontId="0" fillId="0" borderId="12" xfId="0" applyBorder="1"/>
    <xf numFmtId="167" fontId="0" fillId="0" borderId="10" xfId="0" applyNumberFormat="1" applyBorder="1"/>
    <xf numFmtId="0" fontId="0" fillId="0" borderId="10" xfId="0" applyBorder="1"/>
    <xf numFmtId="0" fontId="9" fillId="37" borderId="13" xfId="0" applyFont="1" applyFill="1" applyBorder="1"/>
    <xf numFmtId="3" fontId="1" fillId="37" borderId="14" xfId="0" applyNumberFormat="1" applyFont="1" applyFill="1" applyBorder="1"/>
    <xf numFmtId="164" fontId="1" fillId="37" borderId="14" xfId="0" applyNumberFormat="1" applyFont="1" applyFill="1" applyBorder="1"/>
    <xf numFmtId="165" fontId="1" fillId="37" borderId="15" xfId="0" applyNumberFormat="1" applyFont="1" applyFill="1" applyBorder="1"/>
    <xf numFmtId="167" fontId="1" fillId="37" borderId="14" xfId="0" applyNumberFormat="1" applyFont="1" applyFill="1" applyBorder="1"/>
    <xf numFmtId="6" fontId="0" fillId="38" borderId="0" xfId="0" applyNumberFormat="1" applyFill="1"/>
    <xf numFmtId="0" fontId="7" fillId="0" borderId="1" xfId="0" applyFont="1" applyBorder="1" applyAlignment="1">
      <alignment vertical="center"/>
    </xf>
    <xf numFmtId="164" fontId="0" fillId="38" borderId="0" xfId="0" applyNumberFormat="1" applyFill="1" applyBorder="1"/>
    <xf numFmtId="167" fontId="0" fillId="38" borderId="0" xfId="0" applyNumberFormat="1" applyFill="1" applyBorder="1"/>
    <xf numFmtId="165" fontId="0" fillId="38" borderId="0" xfId="0" applyNumberFormat="1" applyFill="1" applyBorder="1"/>
    <xf numFmtId="3" fontId="5" fillId="0" borderId="0" xfId="0" applyNumberFormat="1" applyFont="1" applyBorder="1"/>
    <xf numFmtId="0" fontId="0" fillId="38" borderId="0" xfId="0" applyFill="1"/>
    <xf numFmtId="165" fontId="0" fillId="38" borderId="0" xfId="0" applyNumberFormat="1" applyFill="1"/>
    <xf numFmtId="2" fontId="0" fillId="38" borderId="0" xfId="0" applyNumberFormat="1" applyFill="1"/>
    <xf numFmtId="3" fontId="5" fillId="0" borderId="1" xfId="0" applyNumberFormat="1" applyFont="1" applyBorder="1"/>
    <xf numFmtId="166" fontId="5" fillId="0" borderId="1" xfId="0" applyNumberFormat="1" applyFont="1" applyBorder="1"/>
    <xf numFmtId="43" fontId="5" fillId="0" borderId="1" xfId="28" applyFont="1" applyBorder="1"/>
    <xf numFmtId="1" fontId="5" fillId="0" borderId="1" xfId="0" applyNumberFormat="1" applyFont="1" applyBorder="1"/>
    <xf numFmtId="0" fontId="0" fillId="37" borderId="0" xfId="0" applyFill="1"/>
    <xf numFmtId="166" fontId="0" fillId="37" borderId="0" xfId="0" applyNumberFormat="1" applyFill="1"/>
    <xf numFmtId="165" fontId="5" fillId="0" borderId="1" xfId="0" applyNumberFormat="1" applyFont="1" applyBorder="1"/>
    <xf numFmtId="2" fontId="5" fillId="0" borderId="1" xfId="0" applyNumberFormat="1" applyFont="1" applyBorder="1"/>
    <xf numFmtId="3" fontId="1" fillId="38" borderId="0" xfId="0" applyNumberFormat="1" applyFont="1" applyFill="1" applyBorder="1"/>
    <xf numFmtId="38" fontId="5" fillId="33" borderId="2" xfId="0" applyNumberFormat="1" applyFont="1" applyFill="1" applyBorder="1"/>
    <xf numFmtId="10" fontId="1" fillId="36" borderId="0" xfId="0" applyNumberFormat="1" applyFont="1" applyFill="1"/>
    <xf numFmtId="10" fontId="32" fillId="33" borderId="2" xfId="0" applyNumberFormat="1" applyFont="1" applyFill="1" applyBorder="1"/>
    <xf numFmtId="0" fontId="2" fillId="37" borderId="0" xfId="0" applyFont="1" applyFill="1" applyAlignment="1">
      <alignment vertical="center"/>
    </xf>
    <xf numFmtId="0" fontId="2" fillId="38" borderId="0" xfId="0" applyFont="1" applyFill="1" applyAlignment="1">
      <alignment vertical="center"/>
    </xf>
    <xf numFmtId="3" fontId="0" fillId="38" borderId="0" xfId="0" applyNumberFormat="1" applyFill="1"/>
    <xf numFmtId="38" fontId="0" fillId="38" borderId="0" xfId="0" applyNumberFormat="1" applyFill="1"/>
    <xf numFmtId="10" fontId="29" fillId="38" borderId="0" xfId="0" applyNumberFormat="1" applyFont="1" applyFill="1"/>
    <xf numFmtId="0" fontId="1" fillId="38" borderId="0" xfId="0" applyFont="1" applyFill="1"/>
    <xf numFmtId="38" fontId="0" fillId="37" borderId="27" xfId="0" applyNumberFormat="1" applyFill="1" applyBorder="1"/>
    <xf numFmtId="0" fontId="0" fillId="37" borderId="27" xfId="0" applyFill="1" applyBorder="1"/>
    <xf numFmtId="0" fontId="2" fillId="37" borderId="27" xfId="0" applyFont="1" applyFill="1" applyBorder="1" applyAlignment="1">
      <alignment vertical="center"/>
    </xf>
    <xf numFmtId="0" fontId="0" fillId="37" borderId="26" xfId="0" applyFill="1" applyBorder="1"/>
    <xf numFmtId="0" fontId="1" fillId="37" borderId="26" xfId="0" applyFont="1" applyFill="1" applyBorder="1"/>
    <xf numFmtId="0" fontId="0" fillId="0" borderId="28" xfId="0" applyBorder="1"/>
    <xf numFmtId="0" fontId="1" fillId="37" borderId="29" xfId="0" applyFont="1" applyFill="1" applyBorder="1"/>
    <xf numFmtId="0" fontId="0" fillId="37" borderId="30" xfId="0" applyFill="1" applyBorder="1"/>
    <xf numFmtId="0" fontId="2" fillId="37" borderId="30" xfId="0" applyFont="1" applyFill="1" applyBorder="1" applyAlignment="1">
      <alignment vertical="center"/>
    </xf>
    <xf numFmtId="0" fontId="0" fillId="37" borderId="31" xfId="0" applyFill="1" applyBorder="1"/>
    <xf numFmtId="38" fontId="0" fillId="37" borderId="30" xfId="0" applyNumberFormat="1" applyFill="1" applyBorder="1"/>
    <xf numFmtId="3" fontId="0" fillId="37" borderId="30" xfId="0" applyNumberFormat="1" applyFill="1" applyBorder="1"/>
    <xf numFmtId="3" fontId="0" fillId="37" borderId="28" xfId="0" applyNumberFormat="1" applyFill="1" applyBorder="1"/>
    <xf numFmtId="38" fontId="0" fillId="37" borderId="28" xfId="0" applyNumberFormat="1" applyFill="1" applyBorder="1"/>
    <xf numFmtId="38" fontId="0" fillId="37" borderId="32" xfId="0" applyNumberFormat="1" applyFill="1" applyBorder="1"/>
    <xf numFmtId="3" fontId="0" fillId="37" borderId="33" xfId="0" applyNumberFormat="1" applyFill="1" applyBorder="1"/>
    <xf numFmtId="10" fontId="29" fillId="37" borderId="28" xfId="0" applyNumberFormat="1" applyFont="1" applyFill="1" applyBorder="1"/>
    <xf numFmtId="0" fontId="0" fillId="38" borderId="36" xfId="0" applyFill="1" applyBorder="1"/>
    <xf numFmtId="0" fontId="2" fillId="38" borderId="36" xfId="0" applyFont="1" applyFill="1" applyBorder="1" applyAlignment="1">
      <alignment vertical="center"/>
    </xf>
    <xf numFmtId="0" fontId="0" fillId="38" borderId="35" xfId="0" applyFill="1" applyBorder="1"/>
    <xf numFmtId="0" fontId="1" fillId="38" borderId="36" xfId="0" applyFont="1" applyFill="1" applyBorder="1"/>
    <xf numFmtId="3" fontId="0" fillId="38" borderId="37" xfId="0" applyNumberFormat="1" applyFill="1" applyBorder="1"/>
    <xf numFmtId="38" fontId="0" fillId="38" borderId="37" xfId="0" applyNumberFormat="1" applyFill="1" applyBorder="1"/>
    <xf numFmtId="0" fontId="0" fillId="38" borderId="37" xfId="0" applyFill="1" applyBorder="1"/>
    <xf numFmtId="0" fontId="2" fillId="38" borderId="37" xfId="0" applyFont="1" applyFill="1" applyBorder="1" applyAlignment="1">
      <alignment vertical="center"/>
    </xf>
    <xf numFmtId="0" fontId="0" fillId="37" borderId="28" xfId="0" applyFill="1" applyBorder="1"/>
    <xf numFmtId="0" fontId="0" fillId="37" borderId="38" xfId="0" applyFill="1" applyBorder="1"/>
    <xf numFmtId="0" fontId="0" fillId="37" borderId="32" xfId="0" applyFill="1" applyBorder="1"/>
    <xf numFmtId="0" fontId="2" fillId="37" borderId="32" xfId="0" applyFont="1" applyFill="1" applyBorder="1" applyAlignment="1">
      <alignment vertical="center"/>
    </xf>
    <xf numFmtId="0" fontId="2" fillId="37" borderId="28" xfId="0" applyFont="1" applyFill="1" applyBorder="1" applyAlignment="1">
      <alignment vertical="center"/>
    </xf>
    <xf numFmtId="0" fontId="1" fillId="37" borderId="33" xfId="0" applyFont="1" applyFill="1" applyBorder="1"/>
    <xf numFmtId="0" fontId="1" fillId="37" borderId="39" xfId="0" applyFont="1" applyFill="1" applyBorder="1"/>
    <xf numFmtId="0" fontId="0" fillId="37" borderId="33" xfId="0" applyFill="1" applyBorder="1"/>
    <xf numFmtId="0" fontId="1" fillId="0" borderId="3" xfId="45" applyBorder="1"/>
    <xf numFmtId="3" fontId="1" fillId="0" borderId="3" xfId="45" applyNumberFormat="1" applyBorder="1"/>
    <xf numFmtId="44" fontId="1" fillId="0" borderId="3" xfId="31" applyFont="1" applyBorder="1"/>
    <xf numFmtId="172" fontId="1" fillId="0" borderId="3" xfId="31" applyNumberFormat="1" applyFont="1" applyBorder="1"/>
    <xf numFmtId="3" fontId="1" fillId="37" borderId="3" xfId="45" applyNumberFormat="1" applyFont="1" applyFill="1" applyBorder="1"/>
    <xf numFmtId="10" fontId="1" fillId="37" borderId="26" xfId="0" applyNumberFormat="1" applyFont="1" applyFill="1" applyBorder="1"/>
    <xf numFmtId="10" fontId="1" fillId="37" borderId="30" xfId="0" applyNumberFormat="1" applyFont="1" applyFill="1" applyBorder="1"/>
    <xf numFmtId="3" fontId="0" fillId="0" borderId="28" xfId="0" applyNumberFormat="1" applyFill="1" applyBorder="1"/>
    <xf numFmtId="3" fontId="0" fillId="0" borderId="0" xfId="0" applyNumberFormat="1" applyFill="1"/>
    <xf numFmtId="0" fontId="2" fillId="0" borderId="0" xfId="0" applyFont="1" applyFill="1" applyAlignment="1">
      <alignment vertical="center"/>
    </xf>
    <xf numFmtId="2" fontId="0" fillId="0" borderId="0" xfId="0" applyNumberFormat="1" applyFill="1"/>
    <xf numFmtId="165" fontId="0" fillId="0" borderId="0" xfId="0" applyNumberFormat="1" applyFill="1"/>
    <xf numFmtId="3" fontId="0" fillId="0" borderId="27" xfId="0" applyNumberFormat="1" applyFill="1" applyBorder="1"/>
    <xf numFmtId="3" fontId="0" fillId="0" borderId="33" xfId="0" applyNumberFormat="1" applyFill="1" applyBorder="1"/>
    <xf numFmtId="3" fontId="0" fillId="0" borderId="30" xfId="0" applyNumberFormat="1" applyFill="1" applyBorder="1"/>
    <xf numFmtId="6" fontId="27" fillId="0" borderId="0" xfId="44" applyNumberFormat="1" applyFont="1" applyAlignment="1"/>
    <xf numFmtId="167" fontId="0" fillId="38" borderId="0" xfId="0" applyNumberFormat="1" applyFill="1"/>
    <xf numFmtId="164" fontId="0" fillId="38" borderId="0" xfId="0" applyNumberFormat="1" applyFill="1"/>
    <xf numFmtId="164" fontId="0" fillId="0" borderId="0" xfId="0" applyNumberFormat="1" applyFill="1"/>
    <xf numFmtId="167" fontId="0" fillId="0" borderId="0" xfId="0" applyNumberFormat="1" applyFill="1"/>
    <xf numFmtId="0" fontId="33" fillId="38" borderId="0" xfId="46" applyNumberFormat="1" applyFont="1" applyFill="1" applyBorder="1" applyAlignment="1"/>
    <xf numFmtId="167" fontId="0" fillId="0" borderId="0" xfId="0" applyNumberFormat="1" applyFill="1" applyBorder="1"/>
    <xf numFmtId="165" fontId="0" fillId="0" borderId="0" xfId="0" applyNumberFormat="1" applyFill="1" applyBorder="1"/>
    <xf numFmtId="6" fontId="0" fillId="0" borderId="0" xfId="0" applyNumberFormat="1" applyFill="1"/>
    <xf numFmtId="6" fontId="0" fillId="38" borderId="0" xfId="0" applyNumberFormat="1" applyFill="1" applyBorder="1"/>
    <xf numFmtId="6" fontId="0" fillId="0" borderId="0" xfId="0" applyNumberFormat="1" applyFill="1" applyBorder="1"/>
    <xf numFmtId="164" fontId="0" fillId="0" borderId="0" xfId="0" applyNumberFormat="1" applyFill="1" applyBorder="1"/>
    <xf numFmtId="3" fontId="0" fillId="38" borderId="4" xfId="0" applyNumberFormat="1" applyFill="1" applyBorder="1"/>
    <xf numFmtId="164" fontId="1" fillId="38" borderId="0" xfId="0" applyNumberFormat="1" applyFont="1" applyFill="1" applyBorder="1"/>
    <xf numFmtId="166" fontId="0" fillId="0" borderId="0" xfId="0" applyNumberFormat="1" applyFill="1"/>
    <xf numFmtId="0" fontId="34" fillId="0" borderId="0" xfId="0" applyFont="1"/>
    <xf numFmtId="3" fontId="1" fillId="38" borderId="4" xfId="0" applyNumberFormat="1" applyFont="1" applyFill="1" applyBorder="1"/>
    <xf numFmtId="165" fontId="1" fillId="36" borderId="0" xfId="0" applyNumberFormat="1" applyFont="1" applyFill="1"/>
    <xf numFmtId="166" fontId="1" fillId="36" borderId="0" xfId="0" applyNumberFormat="1" applyFont="1" applyFill="1"/>
    <xf numFmtId="2" fontId="1" fillId="36" borderId="0" xfId="0" applyNumberFormat="1" applyFont="1" applyFill="1"/>
    <xf numFmtId="3" fontId="6" fillId="0" borderId="0" xfId="0" applyNumberFormat="1" applyFont="1" applyFill="1"/>
    <xf numFmtId="165" fontId="0" fillId="38" borderId="4" xfId="0" applyNumberFormat="1" applyFill="1" applyBorder="1"/>
    <xf numFmtId="0" fontId="28" fillId="34" borderId="7" xfId="0" applyFont="1" applyFill="1" applyBorder="1" applyAlignment="1"/>
    <xf numFmtId="0" fontId="0" fillId="0" borderId="2" xfId="0" applyBorder="1" applyAlignment="1"/>
    <xf numFmtId="0" fontId="0" fillId="0" borderId="8" xfId="0" applyBorder="1" applyAlignment="1"/>
    <xf numFmtId="0" fontId="27" fillId="0" borderId="2" xfId="0" applyFont="1" applyBorder="1" applyAlignment="1"/>
    <xf numFmtId="0" fontId="28" fillId="34" borderId="3" xfId="0" applyFont="1" applyFill="1" applyBorder="1" applyAlignment="1"/>
    <xf numFmtId="0" fontId="27" fillId="0" borderId="3" xfId="0" applyFont="1" applyBorder="1" applyAlignment="1"/>
    <xf numFmtId="0" fontId="28" fillId="34" borderId="2" xfId="0" applyFont="1" applyFill="1" applyBorder="1" applyAlignment="1"/>
    <xf numFmtId="0" fontId="28" fillId="34" borderId="8" xfId="0" applyFont="1" applyFill="1" applyBorder="1" applyAlignment="1"/>
    <xf numFmtId="0" fontId="28" fillId="34" borderId="7" xfId="0" applyFont="1" applyFill="1" applyBorder="1" applyAlignment="1">
      <alignment horizontal="center"/>
    </xf>
    <xf numFmtId="0" fontId="28" fillId="34" borderId="2" xfId="0" applyFont="1" applyFill="1" applyBorder="1" applyAlignment="1">
      <alignment horizontal="center"/>
    </xf>
    <xf numFmtId="0" fontId="28" fillId="34" borderId="8" xfId="0" applyFont="1" applyFill="1" applyBorder="1" applyAlignment="1">
      <alignment horizontal="center"/>
    </xf>
    <xf numFmtId="0" fontId="27" fillId="0" borderId="8" xfId="0" applyFont="1" applyBorder="1" applyAlignment="1"/>
    <xf numFmtId="0" fontId="28" fillId="34" borderId="16" xfId="0" applyFont="1" applyFill="1" applyBorder="1" applyAlignment="1"/>
    <xf numFmtId="0" fontId="27" fillId="34" borderId="0" xfId="0" applyFont="1" applyFill="1" applyBorder="1" applyAlignment="1"/>
    <xf numFmtId="0" fontId="0" fillId="0" borderId="0" xfId="0" applyAlignment="1"/>
    <xf numFmtId="0" fontId="27" fillId="34" borderId="3" xfId="0" applyFont="1" applyFill="1" applyBorder="1" applyAlignment="1"/>
    <xf numFmtId="0" fontId="27" fillId="34" borderId="2" xfId="0" applyFont="1" applyFill="1" applyBorder="1" applyAlignment="1"/>
    <xf numFmtId="0" fontId="4" fillId="34" borderId="5" xfId="46" applyNumberFormat="1" applyFont="1" applyFill="1" applyBorder="1" applyAlignment="1">
      <alignment horizontal="center" wrapText="1"/>
    </xf>
    <xf numFmtId="0" fontId="4" fillId="34" borderId="6" xfId="46" applyNumberFormat="1" applyFont="1" applyFill="1" applyBorder="1" applyAlignment="1">
      <alignment horizontal="center" wrapText="1"/>
    </xf>
    <xf numFmtId="3" fontId="4" fillId="35" borderId="5" xfId="46" applyNumberFormat="1" applyFont="1" applyFill="1" applyBorder="1" applyAlignment="1">
      <alignment horizontal="center" wrapText="1"/>
    </xf>
    <xf numFmtId="0" fontId="0" fillId="0" borderId="6" xfId="0" applyBorder="1" applyAlignment="1"/>
    <xf numFmtId="166" fontId="4" fillId="34" borderId="5" xfId="46" applyNumberFormat="1" applyFont="1" applyFill="1" applyBorder="1" applyAlignment="1">
      <alignment horizontal="center" wrapText="1"/>
    </xf>
    <xf numFmtId="3" fontId="4" fillId="34" borderId="5" xfId="46" applyNumberFormat="1" applyFont="1" applyFill="1" applyBorder="1" applyAlignment="1">
      <alignment horizontal="center" wrapText="1"/>
    </xf>
    <xf numFmtId="2" fontId="4" fillId="34" borderId="5" xfId="46" applyNumberFormat="1" applyFont="1" applyFill="1" applyBorder="1" applyAlignment="1">
      <alignment horizontal="center" wrapText="1"/>
    </xf>
    <xf numFmtId="3" fontId="28" fillId="34" borderId="3" xfId="0" applyNumberFormat="1" applyFont="1" applyFill="1" applyBorder="1" applyAlignment="1">
      <alignment horizontal="center"/>
    </xf>
    <xf numFmtId="3" fontId="0" fillId="37" borderId="0" xfId="0" applyNumberFormat="1" applyFill="1" applyBorder="1"/>
    <xf numFmtId="3" fontId="0" fillId="37" borderId="34" xfId="0" applyNumberFormat="1" applyFill="1" applyBorder="1"/>
    <xf numFmtId="0" fontId="2" fillId="38" borderId="0" xfId="0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3" fontId="0" fillId="37" borderId="4" xfId="0" applyNumberFormat="1" applyFill="1" applyBorder="1"/>
    <xf numFmtId="0" fontId="4" fillId="0" borderId="0" xfId="46" applyNumberFormat="1" applyFont="1" applyFill="1" applyBorder="1" applyAlignment="1"/>
    <xf numFmtId="3" fontId="0" fillId="38" borderId="0" xfId="0" applyNumberFormat="1" applyFill="1" applyBorder="1"/>
    <xf numFmtId="0" fontId="2" fillId="0" borderId="4" xfId="0" applyFont="1" applyBorder="1" applyAlignment="1">
      <alignment vertical="center"/>
    </xf>
  </cellXfs>
  <cellStyles count="7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urrency" xfId="30" builtinId="4"/>
    <cellStyle name="Currency 2" xfId="31" xr:uid="{00000000-0005-0000-0000-00001E000000}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 xr:uid="{00000000-0005-0000-0000-000029000000}"/>
    <cellStyle name="Normal 3" xfId="42" xr:uid="{00000000-0005-0000-0000-00002A000000}"/>
    <cellStyle name="Normal 4" xfId="43" xr:uid="{00000000-0005-0000-0000-00002B000000}"/>
    <cellStyle name="Normal 5" xfId="44" xr:uid="{00000000-0005-0000-0000-00002C000000}"/>
    <cellStyle name="Normal 6" xfId="45" xr:uid="{00000000-0005-0000-0000-00002D000000}"/>
    <cellStyle name="Normal_Sheet2" xfId="46" xr:uid="{00000000-0005-0000-0000-00002E000000}"/>
    <cellStyle name="Note 2" xfId="47" xr:uid="{00000000-0005-0000-0000-00002F000000}"/>
    <cellStyle name="Output" xfId="48" builtinId="21" customBuiltin="1"/>
    <cellStyle name="sCurrency" xfId="49" xr:uid="{00000000-0005-0000-0000-000031000000}"/>
    <cellStyle name="sDate" xfId="50" xr:uid="{00000000-0005-0000-0000-000032000000}"/>
    <cellStyle name="sDecimal" xfId="51" xr:uid="{00000000-0005-0000-0000-000033000000}"/>
    <cellStyle name="sInteger" xfId="52" xr:uid="{00000000-0005-0000-0000-000034000000}"/>
    <cellStyle name="sLongDate" xfId="53" xr:uid="{00000000-0005-0000-0000-000035000000}"/>
    <cellStyle name="sLongTime" xfId="54" xr:uid="{00000000-0005-0000-0000-000036000000}"/>
    <cellStyle name="sMediumDate" xfId="55" xr:uid="{00000000-0005-0000-0000-000037000000}"/>
    <cellStyle name="sMediumTime" xfId="56" xr:uid="{00000000-0005-0000-0000-000038000000}"/>
    <cellStyle name="sNumber" xfId="57" xr:uid="{00000000-0005-0000-0000-000039000000}"/>
    <cellStyle name="sPercent" xfId="58" xr:uid="{00000000-0005-0000-0000-00003A000000}"/>
    <cellStyle name="sPhone" xfId="59" xr:uid="{00000000-0005-0000-0000-00003B000000}"/>
    <cellStyle name="sPhoneExt" xfId="60" xr:uid="{00000000-0005-0000-0000-00003C000000}"/>
    <cellStyle name="sRichText" xfId="61" xr:uid="{00000000-0005-0000-0000-00003D000000}"/>
    <cellStyle name="sShortDate" xfId="62" xr:uid="{00000000-0005-0000-0000-00003E000000}"/>
    <cellStyle name="sShortTime" xfId="63" xr:uid="{00000000-0005-0000-0000-00003F000000}"/>
    <cellStyle name="sStandard" xfId="64" xr:uid="{00000000-0005-0000-0000-000040000000}"/>
    <cellStyle name="sText" xfId="65" xr:uid="{00000000-0005-0000-0000-000041000000}"/>
    <cellStyle name="sZip" xfId="66" xr:uid="{00000000-0005-0000-0000-000042000000}"/>
    <cellStyle name="Title" xfId="67" builtinId="15" customBuiltin="1"/>
    <cellStyle name="Total" xfId="68" builtinId="25" customBuiltin="1"/>
    <cellStyle name="Warning Text" xfId="6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35"/>
  <sheetViews>
    <sheetView tabSelected="1" zoomScaleNormal="100" workbookViewId="0">
      <selection activeCell="A31" sqref="A31"/>
    </sheetView>
  </sheetViews>
  <sheetFormatPr defaultColWidth="9.140625" defaultRowHeight="12.75" x14ac:dyDescent="0.2"/>
  <cols>
    <col min="1" max="1" width="35.28515625" customWidth="1"/>
    <col min="2" max="2" width="12" customWidth="1"/>
    <col min="3" max="3" width="11.5703125" customWidth="1"/>
    <col min="4" max="4" width="6.7109375" customWidth="1"/>
    <col min="5" max="5" width="8.28515625" bestFit="1" customWidth="1"/>
    <col min="6" max="6" width="36.140625" bestFit="1" customWidth="1"/>
    <col min="7" max="7" width="21.5703125" bestFit="1" customWidth="1"/>
    <col min="8" max="8" width="15.42578125" bestFit="1" customWidth="1"/>
    <col min="9" max="9" width="11" bestFit="1" customWidth="1"/>
    <col min="10" max="10" width="6" bestFit="1" customWidth="1"/>
    <col min="11" max="11" width="12.42578125" bestFit="1" customWidth="1"/>
  </cols>
  <sheetData>
    <row r="1" spans="1:62" s="26" customFormat="1" x14ac:dyDescent="0.2">
      <c r="A1" s="276" t="s">
        <v>510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8"/>
      <c r="O1" s="23"/>
      <c r="P1" s="23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5"/>
      <c r="AL1" s="25"/>
      <c r="AM1" s="25"/>
      <c r="AN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</row>
    <row r="2" spans="1:62" s="26" customFormat="1" ht="25.5" x14ac:dyDescent="0.2">
      <c r="A2" s="27"/>
      <c r="B2" s="28" t="s">
        <v>507</v>
      </c>
      <c r="C2" s="28" t="s">
        <v>524</v>
      </c>
      <c r="D2" s="29" t="s">
        <v>79</v>
      </c>
      <c r="E2" s="30" t="s">
        <v>80</v>
      </c>
      <c r="F2" s="30" t="s">
        <v>69</v>
      </c>
      <c r="G2" s="30" t="s">
        <v>81</v>
      </c>
      <c r="H2" s="31" t="s">
        <v>82</v>
      </c>
      <c r="I2" s="32" t="s">
        <v>83</v>
      </c>
      <c r="J2" s="32" t="s">
        <v>84</v>
      </c>
      <c r="K2" s="31" t="s">
        <v>85</v>
      </c>
      <c r="L2" s="33" t="s">
        <v>86</v>
      </c>
      <c r="M2" s="34" t="s">
        <v>87</v>
      </c>
      <c r="N2" s="31" t="s">
        <v>88</v>
      </c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5"/>
      <c r="AM2" s="25"/>
      <c r="AN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</row>
    <row r="3" spans="1:62" x14ac:dyDescent="0.2">
      <c r="B3" s="13"/>
      <c r="C3" s="13"/>
      <c r="D3" s="13"/>
      <c r="E3" s="13"/>
      <c r="F3" s="2"/>
    </row>
    <row r="4" spans="1:62" x14ac:dyDescent="0.2">
      <c r="A4" s="5" t="s">
        <v>75</v>
      </c>
      <c r="B4" s="14"/>
      <c r="C4" s="14"/>
      <c r="D4" s="14"/>
      <c r="E4" s="14"/>
      <c r="F4" s="11"/>
      <c r="G4" s="7"/>
      <c r="H4" s="7"/>
      <c r="I4" s="7"/>
      <c r="J4" s="7"/>
      <c r="K4" s="7"/>
      <c r="L4" s="7"/>
      <c r="M4" s="7"/>
      <c r="N4" s="7"/>
    </row>
    <row r="5" spans="1:62" ht="15" x14ac:dyDescent="0.2">
      <c r="A5" s="1" t="s">
        <v>10</v>
      </c>
      <c r="B5" s="4">
        <v>98136</v>
      </c>
      <c r="C5" s="4">
        <v>98327</v>
      </c>
      <c r="D5" s="35">
        <f>SUM(C5-B5)</f>
        <v>191</v>
      </c>
      <c r="E5" s="37">
        <f>SUM(D5/C5)</f>
        <v>1.942497991396056E-3</v>
      </c>
      <c r="F5" t="s">
        <v>56</v>
      </c>
      <c r="G5" t="s">
        <v>89</v>
      </c>
      <c r="I5" t="s">
        <v>118</v>
      </c>
      <c r="J5">
        <v>82001</v>
      </c>
      <c r="K5" s="1" t="s">
        <v>45</v>
      </c>
      <c r="L5">
        <v>2</v>
      </c>
      <c r="M5">
        <v>1</v>
      </c>
      <c r="N5" s="2">
        <v>4</v>
      </c>
    </row>
    <row r="6" spans="1:62" ht="15" x14ac:dyDescent="0.2">
      <c r="A6" s="39" t="s">
        <v>12</v>
      </c>
      <c r="B6" s="41">
        <v>81039</v>
      </c>
      <c r="C6" s="41">
        <v>79547</v>
      </c>
      <c r="D6" s="46">
        <f>SUM(C6-B6)</f>
        <v>-1492</v>
      </c>
      <c r="E6" s="49">
        <f>SUM(D6/C6)</f>
        <v>-1.8756207022263566E-2</v>
      </c>
      <c r="F6" s="40" t="s">
        <v>58</v>
      </c>
      <c r="G6" s="40" t="s">
        <v>90</v>
      </c>
      <c r="H6" s="40"/>
      <c r="I6" s="40" t="s">
        <v>119</v>
      </c>
      <c r="J6" s="40">
        <v>82601</v>
      </c>
      <c r="K6" s="39" t="s">
        <v>44</v>
      </c>
      <c r="L6" s="40">
        <v>2</v>
      </c>
      <c r="M6" s="40">
        <v>1</v>
      </c>
      <c r="N6" s="48">
        <v>4</v>
      </c>
    </row>
    <row r="7" spans="1:62" ht="15" x14ac:dyDescent="0.2">
      <c r="A7" s="1"/>
      <c r="B7" s="4"/>
      <c r="C7" s="4"/>
      <c r="D7" s="35"/>
      <c r="E7" s="37"/>
      <c r="K7" s="1"/>
    </row>
    <row r="8" spans="1:62" ht="15" x14ac:dyDescent="0.2">
      <c r="A8" s="5" t="s">
        <v>72</v>
      </c>
      <c r="B8" s="10"/>
      <c r="C8" s="10"/>
      <c r="D8" s="36"/>
      <c r="E8" s="129"/>
      <c r="F8" s="7"/>
      <c r="G8" s="7"/>
      <c r="H8" s="7"/>
      <c r="I8" s="7"/>
      <c r="J8" s="7"/>
      <c r="K8" s="8"/>
      <c r="L8" s="7"/>
      <c r="M8" s="7"/>
      <c r="N8" s="7"/>
    </row>
    <row r="9" spans="1:62" ht="15" x14ac:dyDescent="0.2">
      <c r="A9" s="1" t="s">
        <v>2</v>
      </c>
      <c r="B9" s="4">
        <v>48803</v>
      </c>
      <c r="C9" s="4">
        <v>46242</v>
      </c>
      <c r="D9" s="35">
        <f t="shared" ref="D9:D14" si="0">SUM(C9-B9)</f>
        <v>-2561</v>
      </c>
      <c r="E9" s="38">
        <f t="shared" ref="E9:E14" si="1">SUM(D9/C9)</f>
        <v>-5.5382552657757017E-2</v>
      </c>
      <c r="F9" t="s">
        <v>48</v>
      </c>
      <c r="G9" t="s">
        <v>91</v>
      </c>
      <c r="I9" t="s">
        <v>120</v>
      </c>
      <c r="J9">
        <v>82718</v>
      </c>
      <c r="K9" s="1" t="s">
        <v>43</v>
      </c>
      <c r="L9">
        <v>1</v>
      </c>
      <c r="M9">
        <v>0</v>
      </c>
      <c r="N9" s="2">
        <v>2</v>
      </c>
    </row>
    <row r="10" spans="1:62" ht="15" x14ac:dyDescent="0.2">
      <c r="A10" s="39" t="s">
        <v>18</v>
      </c>
      <c r="B10" s="41">
        <v>44165</v>
      </c>
      <c r="C10" s="41">
        <v>43534</v>
      </c>
      <c r="D10" s="46">
        <f t="shared" si="0"/>
        <v>-631</v>
      </c>
      <c r="E10" s="49">
        <f t="shared" si="1"/>
        <v>-1.4494418155924105E-2</v>
      </c>
      <c r="F10" s="40" t="s">
        <v>64</v>
      </c>
      <c r="G10" s="40" t="s">
        <v>92</v>
      </c>
      <c r="H10" s="40"/>
      <c r="I10" s="40" t="s">
        <v>121</v>
      </c>
      <c r="J10" s="40">
        <v>82935</v>
      </c>
      <c r="K10" s="39" t="s">
        <v>42</v>
      </c>
      <c r="L10" s="40">
        <v>9</v>
      </c>
      <c r="M10" s="40">
        <v>0</v>
      </c>
      <c r="N10" s="48">
        <v>10</v>
      </c>
    </row>
    <row r="11" spans="1:62" ht="15" x14ac:dyDescent="0.2">
      <c r="A11" s="1" t="s">
        <v>6</v>
      </c>
      <c r="B11" s="4">
        <v>40242</v>
      </c>
      <c r="C11" s="4">
        <v>39803</v>
      </c>
      <c r="D11" s="35">
        <f t="shared" si="0"/>
        <v>-439</v>
      </c>
      <c r="E11" s="38">
        <f t="shared" si="1"/>
        <v>-1.1029319398035324E-2</v>
      </c>
      <c r="F11" t="s">
        <v>52</v>
      </c>
      <c r="G11" t="s">
        <v>93</v>
      </c>
      <c r="I11" t="s">
        <v>122</v>
      </c>
      <c r="J11">
        <v>82520</v>
      </c>
      <c r="K11" s="1" t="s">
        <v>41</v>
      </c>
      <c r="L11">
        <v>2</v>
      </c>
      <c r="M11">
        <v>0</v>
      </c>
      <c r="N11" s="2">
        <v>3</v>
      </c>
    </row>
    <row r="12" spans="1:62" ht="15" x14ac:dyDescent="0.2">
      <c r="A12" s="39" t="s">
        <v>0</v>
      </c>
      <c r="B12" s="41">
        <v>38256</v>
      </c>
      <c r="C12" s="41">
        <v>38332</v>
      </c>
      <c r="D12" s="46">
        <f t="shared" si="0"/>
        <v>76</v>
      </c>
      <c r="E12" s="47">
        <f t="shared" si="1"/>
        <v>1.9826776583533341E-3</v>
      </c>
      <c r="F12" s="40" t="s">
        <v>46</v>
      </c>
      <c r="G12" s="40" t="s">
        <v>94</v>
      </c>
      <c r="H12" s="40"/>
      <c r="I12" s="40" t="s">
        <v>123</v>
      </c>
      <c r="J12" s="40">
        <v>82070</v>
      </c>
      <c r="K12" s="39" t="s">
        <v>40</v>
      </c>
      <c r="L12" s="40">
        <v>2</v>
      </c>
      <c r="M12" s="40">
        <v>0</v>
      </c>
      <c r="N12" s="48">
        <v>3</v>
      </c>
    </row>
    <row r="13" spans="1:62" ht="15" x14ac:dyDescent="0.2">
      <c r="A13" s="1" t="s">
        <v>16</v>
      </c>
      <c r="B13" s="4">
        <v>30200</v>
      </c>
      <c r="C13" s="4">
        <v>30210</v>
      </c>
      <c r="D13" s="35">
        <f t="shared" si="0"/>
        <v>10</v>
      </c>
      <c r="E13" s="37">
        <f t="shared" si="1"/>
        <v>3.3101621979476995E-4</v>
      </c>
      <c r="F13" t="s">
        <v>62</v>
      </c>
      <c r="G13" t="s">
        <v>95</v>
      </c>
      <c r="I13" t="s">
        <v>124</v>
      </c>
      <c r="J13">
        <v>82801</v>
      </c>
      <c r="K13" s="1" t="s">
        <v>39</v>
      </c>
      <c r="L13">
        <v>3</v>
      </c>
      <c r="M13">
        <v>0</v>
      </c>
      <c r="N13" s="2">
        <v>4</v>
      </c>
    </row>
    <row r="14" spans="1:62" ht="15" x14ac:dyDescent="0.2">
      <c r="A14" s="39" t="s">
        <v>14</v>
      </c>
      <c r="B14" s="41">
        <v>29353</v>
      </c>
      <c r="C14" s="41">
        <v>29568</v>
      </c>
      <c r="D14" s="46">
        <f t="shared" si="0"/>
        <v>215</v>
      </c>
      <c r="E14" s="198">
        <f t="shared" si="1"/>
        <v>7.271374458874459E-3</v>
      </c>
      <c r="F14" s="40" t="s">
        <v>60</v>
      </c>
      <c r="G14" s="40" t="s">
        <v>492</v>
      </c>
      <c r="H14" s="40"/>
      <c r="I14" s="40" t="s">
        <v>125</v>
      </c>
      <c r="J14" s="40">
        <v>82414</v>
      </c>
      <c r="K14" s="39" t="s">
        <v>38</v>
      </c>
      <c r="L14" s="40">
        <v>2</v>
      </c>
      <c r="M14" s="40">
        <v>0</v>
      </c>
      <c r="N14" s="48">
        <v>3</v>
      </c>
    </row>
    <row r="15" spans="1:62" ht="15" x14ac:dyDescent="0.2">
      <c r="A15" s="1"/>
      <c r="B15" s="4"/>
      <c r="C15" s="4"/>
      <c r="D15" s="35"/>
      <c r="E15" s="37"/>
      <c r="K15" s="1"/>
    </row>
    <row r="16" spans="1:62" ht="15" x14ac:dyDescent="0.2">
      <c r="A16" s="5" t="s">
        <v>73</v>
      </c>
      <c r="B16" s="10"/>
      <c r="C16" s="10"/>
      <c r="D16" s="36"/>
      <c r="E16" s="129"/>
      <c r="F16" s="7"/>
      <c r="G16" s="7"/>
      <c r="H16" s="7"/>
      <c r="I16" s="7"/>
      <c r="J16" s="7"/>
      <c r="K16" s="8"/>
      <c r="L16" s="7"/>
      <c r="M16" s="7"/>
      <c r="N16" s="7"/>
    </row>
    <row r="17" spans="1:15" ht="15" x14ac:dyDescent="0.2">
      <c r="A17" s="1" t="s">
        <v>19</v>
      </c>
      <c r="B17" s="4">
        <v>23191</v>
      </c>
      <c r="C17" s="4">
        <v>23265</v>
      </c>
      <c r="D17" s="35">
        <f t="shared" ref="D17:D23" si="2">SUM(C17-B17)</f>
        <v>74</v>
      </c>
      <c r="E17" s="37">
        <f t="shared" ref="E17:E23" si="3">SUM(D17/C17)</f>
        <v>3.1807436062755213E-3</v>
      </c>
      <c r="F17" t="s">
        <v>65</v>
      </c>
      <c r="G17" t="s">
        <v>97</v>
      </c>
      <c r="H17" t="s">
        <v>112</v>
      </c>
      <c r="I17" t="s">
        <v>126</v>
      </c>
      <c r="J17">
        <v>83001</v>
      </c>
      <c r="K17" s="1" t="s">
        <v>37</v>
      </c>
      <c r="L17">
        <v>1</v>
      </c>
      <c r="M17">
        <v>0</v>
      </c>
      <c r="N17" s="2">
        <v>2</v>
      </c>
    </row>
    <row r="18" spans="1:15" ht="15" x14ac:dyDescent="0.2">
      <c r="A18" s="39" t="s">
        <v>20</v>
      </c>
      <c r="B18" s="41">
        <v>20773</v>
      </c>
      <c r="C18" s="41">
        <v>20495</v>
      </c>
      <c r="D18" s="46">
        <f t="shared" si="2"/>
        <v>-278</v>
      </c>
      <c r="E18" s="49">
        <f t="shared" si="3"/>
        <v>-1.3564283971700414E-2</v>
      </c>
      <c r="F18" s="40" t="s">
        <v>66</v>
      </c>
      <c r="G18" s="40" t="s">
        <v>98</v>
      </c>
      <c r="H18" s="40"/>
      <c r="I18" s="40" t="s">
        <v>127</v>
      </c>
      <c r="J18" s="40">
        <v>82930</v>
      </c>
      <c r="K18" s="39" t="s">
        <v>36</v>
      </c>
      <c r="L18" s="40">
        <v>2</v>
      </c>
      <c r="M18" s="40">
        <v>0</v>
      </c>
      <c r="N18" s="48">
        <v>3</v>
      </c>
    </row>
    <row r="19" spans="1:15" ht="15" x14ac:dyDescent="0.2">
      <c r="A19" s="1" t="s">
        <v>11</v>
      </c>
      <c r="B19" s="4">
        <v>19110</v>
      </c>
      <c r="C19" s="4">
        <v>19265</v>
      </c>
      <c r="D19" s="35">
        <f t="shared" si="2"/>
        <v>155</v>
      </c>
      <c r="E19" s="37">
        <f t="shared" si="3"/>
        <v>8.0456786919283676E-3</v>
      </c>
      <c r="F19" t="s">
        <v>57</v>
      </c>
      <c r="G19" t="s">
        <v>99</v>
      </c>
      <c r="I19" t="s">
        <v>128</v>
      </c>
      <c r="J19">
        <v>83101</v>
      </c>
      <c r="K19" s="1" t="s">
        <v>35</v>
      </c>
      <c r="L19">
        <v>5</v>
      </c>
      <c r="M19">
        <v>0</v>
      </c>
      <c r="N19" s="2">
        <v>6</v>
      </c>
    </row>
    <row r="20" spans="1:15" ht="15" x14ac:dyDescent="0.2">
      <c r="A20" s="39" t="s">
        <v>3</v>
      </c>
      <c r="B20" s="41">
        <v>15618</v>
      </c>
      <c r="C20" s="41">
        <v>15303</v>
      </c>
      <c r="D20" s="46">
        <f t="shared" si="2"/>
        <v>-315</v>
      </c>
      <c r="E20" s="49">
        <f t="shared" si="3"/>
        <v>-2.0584199176632033E-2</v>
      </c>
      <c r="F20" s="40" t="s">
        <v>49</v>
      </c>
      <c r="G20" s="40" t="s">
        <v>100</v>
      </c>
      <c r="H20" s="40"/>
      <c r="I20" s="40" t="s">
        <v>129</v>
      </c>
      <c r="J20" s="40">
        <v>82301</v>
      </c>
      <c r="K20" s="39" t="s">
        <v>34</v>
      </c>
      <c r="L20" s="40">
        <v>7</v>
      </c>
      <c r="M20" s="40">
        <v>0</v>
      </c>
      <c r="N20" s="48">
        <v>8</v>
      </c>
    </row>
    <row r="21" spans="1:15" ht="15" x14ac:dyDescent="0.2">
      <c r="A21" s="1" t="s">
        <v>4</v>
      </c>
      <c r="B21" s="4">
        <v>14191</v>
      </c>
      <c r="C21" s="4">
        <v>13809</v>
      </c>
      <c r="D21" s="35">
        <f t="shared" si="2"/>
        <v>-382</v>
      </c>
      <c r="E21" s="38">
        <f t="shared" si="3"/>
        <v>-2.7663118256209717E-2</v>
      </c>
      <c r="F21" t="s">
        <v>50</v>
      </c>
      <c r="G21" t="s">
        <v>101</v>
      </c>
      <c r="I21" t="s">
        <v>130</v>
      </c>
      <c r="J21">
        <v>82633</v>
      </c>
      <c r="K21" s="1" t="s">
        <v>33</v>
      </c>
      <c r="L21">
        <v>1</v>
      </c>
      <c r="M21">
        <v>0</v>
      </c>
      <c r="N21" s="2">
        <v>2</v>
      </c>
    </row>
    <row r="22" spans="1:15" ht="15" x14ac:dyDescent="0.2">
      <c r="A22" s="39" t="s">
        <v>7</v>
      </c>
      <c r="B22" s="41">
        <v>13390</v>
      </c>
      <c r="C22" s="41">
        <v>13378</v>
      </c>
      <c r="D22" s="46">
        <f t="shared" si="2"/>
        <v>-12</v>
      </c>
      <c r="E22" s="49">
        <f t="shared" si="3"/>
        <v>-8.969950665271341E-4</v>
      </c>
      <c r="F22" s="40" t="s">
        <v>53</v>
      </c>
      <c r="G22" s="40" t="s">
        <v>102</v>
      </c>
      <c r="H22" s="40"/>
      <c r="I22" s="40" t="s">
        <v>131</v>
      </c>
      <c r="J22" s="40">
        <v>82240</v>
      </c>
      <c r="K22" s="39" t="s">
        <v>32</v>
      </c>
      <c r="L22" s="40">
        <v>0</v>
      </c>
      <c r="M22" s="40">
        <v>0</v>
      </c>
      <c r="N22" s="48">
        <v>1</v>
      </c>
    </row>
    <row r="23" spans="1:15" ht="15" x14ac:dyDescent="0.2">
      <c r="A23" s="1" t="s">
        <v>1</v>
      </c>
      <c r="B23" s="4">
        <v>12005</v>
      </c>
      <c r="C23" s="4">
        <v>11906</v>
      </c>
      <c r="D23" s="35">
        <f t="shared" si="2"/>
        <v>-99</v>
      </c>
      <c r="E23" s="38">
        <f t="shared" si="3"/>
        <v>-8.3151352259365034E-3</v>
      </c>
      <c r="F23" t="s">
        <v>47</v>
      </c>
      <c r="G23" t="s">
        <v>103</v>
      </c>
      <c r="H23" t="s">
        <v>113</v>
      </c>
      <c r="I23" t="s">
        <v>132</v>
      </c>
      <c r="J23">
        <v>82410</v>
      </c>
      <c r="K23" s="1" t="s">
        <v>31</v>
      </c>
      <c r="L23">
        <v>4</v>
      </c>
      <c r="M23">
        <v>0</v>
      </c>
      <c r="N23" s="2">
        <v>5</v>
      </c>
    </row>
    <row r="24" spans="1:15" x14ac:dyDescent="0.2">
      <c r="B24" s="4"/>
      <c r="C24" s="4"/>
      <c r="D24" s="4"/>
      <c r="E24" s="4"/>
    </row>
    <row r="25" spans="1:15" ht="15" x14ac:dyDescent="0.2">
      <c r="A25" s="306" t="s">
        <v>74</v>
      </c>
      <c r="B25" s="152"/>
      <c r="C25" s="10"/>
      <c r="D25" s="36"/>
      <c r="E25" s="129"/>
      <c r="F25" s="7"/>
      <c r="G25" s="7"/>
      <c r="H25" s="7"/>
      <c r="I25" s="7"/>
      <c r="J25" s="7"/>
      <c r="K25" s="8"/>
      <c r="L25" s="7"/>
      <c r="M25" s="7"/>
      <c r="N25" s="7"/>
    </row>
    <row r="26" spans="1:15" ht="15" x14ac:dyDescent="0.2">
      <c r="A26" s="308" t="s">
        <v>17</v>
      </c>
      <c r="B26" s="305">
        <v>9769</v>
      </c>
      <c r="C26" s="305">
        <v>9799</v>
      </c>
      <c r="D26" s="206">
        <f t="shared" ref="D26:D33" si="4">SUM(C26-B26)</f>
        <v>30</v>
      </c>
      <c r="E26" s="244">
        <f t="shared" ref="E26:E33" si="5">SUM(D26/C26)</f>
        <v>3.0615368915195428E-3</v>
      </c>
      <c r="F26" s="207" t="s">
        <v>63</v>
      </c>
      <c r="G26" s="207" t="s">
        <v>104</v>
      </c>
      <c r="H26" s="207" t="s">
        <v>114</v>
      </c>
      <c r="I26" s="207" t="s">
        <v>133</v>
      </c>
      <c r="J26" s="207">
        <v>82941</v>
      </c>
      <c r="K26" s="208" t="s">
        <v>30</v>
      </c>
      <c r="L26" s="207">
        <v>1</v>
      </c>
      <c r="M26" s="209">
        <v>0</v>
      </c>
      <c r="N26" s="210">
        <v>2</v>
      </c>
      <c r="O26" s="211"/>
    </row>
    <row r="27" spans="1:15" ht="15" x14ac:dyDescent="0.2">
      <c r="A27" s="303" t="s">
        <v>15</v>
      </c>
      <c r="B27" s="307">
        <v>8680</v>
      </c>
      <c r="C27" s="227">
        <v>8562</v>
      </c>
      <c r="D27" s="228">
        <f t="shared" si="4"/>
        <v>-118</v>
      </c>
      <c r="E27" s="204">
        <f t="shared" si="5"/>
        <v>-1.3781826676010278E-2</v>
      </c>
      <c r="F27" s="229" t="s">
        <v>61</v>
      </c>
      <c r="G27" s="229" t="s">
        <v>105</v>
      </c>
      <c r="H27" s="229"/>
      <c r="I27" s="229" t="s">
        <v>134</v>
      </c>
      <c r="J27" s="229">
        <v>82201</v>
      </c>
      <c r="K27" s="230" t="s">
        <v>29</v>
      </c>
      <c r="L27" s="229">
        <v>3</v>
      </c>
      <c r="M27" s="185">
        <v>0</v>
      </c>
      <c r="N27" s="205">
        <v>4</v>
      </c>
    </row>
    <row r="28" spans="1:15" ht="15" x14ac:dyDescent="0.2">
      <c r="A28" s="304" t="s">
        <v>9</v>
      </c>
      <c r="B28" s="301">
        <v>8486</v>
      </c>
      <c r="C28" s="218">
        <v>8476</v>
      </c>
      <c r="D28" s="219">
        <f t="shared" si="4"/>
        <v>-10</v>
      </c>
      <c r="E28" s="222">
        <f t="shared" si="5"/>
        <v>-1.1798017932987258E-3</v>
      </c>
      <c r="F28" s="213" t="s">
        <v>55</v>
      </c>
      <c r="G28" s="231" t="s">
        <v>106</v>
      </c>
      <c r="H28" s="231"/>
      <c r="I28" s="231" t="s">
        <v>135</v>
      </c>
      <c r="J28" s="231">
        <v>82834</v>
      </c>
      <c r="K28" s="235" t="s">
        <v>28</v>
      </c>
      <c r="L28" s="231">
        <v>1</v>
      </c>
      <c r="M28" s="231">
        <v>0</v>
      </c>
      <c r="N28" s="236">
        <v>2</v>
      </c>
      <c r="O28" s="211"/>
    </row>
    <row r="29" spans="1:15" ht="15" x14ac:dyDescent="0.2">
      <c r="A29" s="303" t="s">
        <v>21</v>
      </c>
      <c r="B29" s="202">
        <v>8235</v>
      </c>
      <c r="C29" s="202">
        <v>8064</v>
      </c>
      <c r="D29" s="203">
        <f t="shared" si="4"/>
        <v>-171</v>
      </c>
      <c r="E29" s="204">
        <f t="shared" si="5"/>
        <v>-2.1205357142857144E-2</v>
      </c>
      <c r="F29" s="185" t="s">
        <v>67</v>
      </c>
      <c r="G29" s="185" t="s">
        <v>107</v>
      </c>
      <c r="H29" s="185"/>
      <c r="I29" s="223" t="s">
        <v>136</v>
      </c>
      <c r="J29" s="185">
        <v>82401</v>
      </c>
      <c r="K29" s="201" t="s">
        <v>27</v>
      </c>
      <c r="L29" s="185">
        <v>1</v>
      </c>
      <c r="M29" s="185">
        <v>0</v>
      </c>
      <c r="N29" s="226">
        <v>2</v>
      </c>
    </row>
    <row r="30" spans="1:15" ht="15" x14ac:dyDescent="0.2">
      <c r="A30" s="304" t="s">
        <v>5</v>
      </c>
      <c r="B30" s="302">
        <v>7464</v>
      </c>
      <c r="C30" s="221">
        <v>7410</v>
      </c>
      <c r="D30" s="220">
        <f t="shared" si="4"/>
        <v>-54</v>
      </c>
      <c r="E30" s="222">
        <f t="shared" si="5"/>
        <v>-7.2874493927125505E-3</v>
      </c>
      <c r="F30" s="213" t="s">
        <v>51</v>
      </c>
      <c r="G30" s="231" t="s">
        <v>108</v>
      </c>
      <c r="H30" s="231" t="s">
        <v>115</v>
      </c>
      <c r="I30" s="232" t="s">
        <v>137</v>
      </c>
      <c r="J30" s="233">
        <v>82729</v>
      </c>
      <c r="K30" s="234" t="s">
        <v>26</v>
      </c>
      <c r="L30" s="233">
        <v>2</v>
      </c>
      <c r="M30" s="238">
        <v>0</v>
      </c>
      <c r="N30" s="237">
        <v>3</v>
      </c>
      <c r="O30" s="211"/>
    </row>
    <row r="31" spans="1:15" ht="15" x14ac:dyDescent="0.2">
      <c r="A31" s="201" t="s">
        <v>22</v>
      </c>
      <c r="B31" s="202">
        <v>7236</v>
      </c>
      <c r="C31" s="202">
        <v>6927</v>
      </c>
      <c r="D31" s="203">
        <f t="shared" si="4"/>
        <v>-309</v>
      </c>
      <c r="E31" s="204">
        <f t="shared" si="5"/>
        <v>-4.4608055435253355E-2</v>
      </c>
      <c r="F31" s="223" t="s">
        <v>68</v>
      </c>
      <c r="G31" s="185" t="s">
        <v>109</v>
      </c>
      <c r="H31" s="223"/>
      <c r="I31" s="185" t="s">
        <v>138</v>
      </c>
      <c r="J31" s="185">
        <v>82701</v>
      </c>
      <c r="K31" s="224" t="s">
        <v>25</v>
      </c>
      <c r="L31" s="185">
        <v>1</v>
      </c>
      <c r="M31" s="225">
        <v>0</v>
      </c>
      <c r="N31" s="226">
        <v>2</v>
      </c>
    </row>
    <row r="32" spans="1:15" ht="15" x14ac:dyDescent="0.2">
      <c r="A32" s="200" t="s">
        <v>8</v>
      </c>
      <c r="B32" s="217">
        <v>4679</v>
      </c>
      <c r="C32" s="217">
        <v>4696</v>
      </c>
      <c r="D32" s="216">
        <f t="shared" si="4"/>
        <v>17</v>
      </c>
      <c r="E32" s="245">
        <f t="shared" si="5"/>
        <v>3.6201022146507668E-3</v>
      </c>
      <c r="F32" s="215" t="s">
        <v>54</v>
      </c>
      <c r="G32" s="215" t="s">
        <v>110</v>
      </c>
      <c r="H32" s="215" t="s">
        <v>116</v>
      </c>
      <c r="I32" s="215" t="s">
        <v>139</v>
      </c>
      <c r="J32" s="213">
        <v>82443</v>
      </c>
      <c r="K32" s="214" t="s">
        <v>24</v>
      </c>
      <c r="L32" s="215">
        <v>0</v>
      </c>
      <c r="M32" s="213">
        <v>0</v>
      </c>
      <c r="N32" s="212">
        <v>1</v>
      </c>
      <c r="O32" s="211"/>
    </row>
    <row r="33" spans="1:14" ht="15" x14ac:dyDescent="0.2">
      <c r="A33" s="201" t="s">
        <v>13</v>
      </c>
      <c r="B33" s="202">
        <v>2480</v>
      </c>
      <c r="C33" s="202">
        <v>2397</v>
      </c>
      <c r="D33" s="203">
        <f t="shared" si="4"/>
        <v>-83</v>
      </c>
      <c r="E33" s="204">
        <f t="shared" si="5"/>
        <v>-3.4626616604088445E-2</v>
      </c>
      <c r="F33" s="185" t="s">
        <v>59</v>
      </c>
      <c r="G33" s="185" t="s">
        <v>111</v>
      </c>
      <c r="H33" s="185" t="s">
        <v>117</v>
      </c>
      <c r="I33" s="185" t="s">
        <v>140</v>
      </c>
      <c r="J33" s="185">
        <v>82225</v>
      </c>
      <c r="K33" s="201" t="s">
        <v>23</v>
      </c>
      <c r="L33" s="185">
        <v>0</v>
      </c>
      <c r="M33" s="185">
        <v>0</v>
      </c>
      <c r="N33" s="205">
        <v>1</v>
      </c>
    </row>
    <row r="34" spans="1:14" x14ac:dyDescent="0.2">
      <c r="B34" s="4"/>
      <c r="C34" s="4"/>
      <c r="D34" s="4"/>
      <c r="E34" s="4"/>
    </row>
    <row r="35" spans="1:14" ht="15" x14ac:dyDescent="0.25">
      <c r="A35" s="6" t="s">
        <v>76</v>
      </c>
      <c r="B35" s="15">
        <v>585501</v>
      </c>
      <c r="C35" s="15">
        <v>579315</v>
      </c>
      <c r="D35" s="197">
        <f>SUM(D5:D33)</f>
        <v>-6186</v>
      </c>
      <c r="E35" s="199">
        <f>AVERAGE(E5:E33)</f>
        <v>-1.1475639488800586E-2</v>
      </c>
      <c r="F35" s="12"/>
      <c r="G35" s="12"/>
      <c r="H35" s="12"/>
      <c r="I35" s="12"/>
      <c r="J35" s="12"/>
      <c r="K35" s="12"/>
      <c r="L35" s="12">
        <f>SUM(L5:L33)</f>
        <v>52</v>
      </c>
      <c r="M35" s="12">
        <v>2</v>
      </c>
      <c r="N35" s="12">
        <f>SUM(N5:N33)</f>
        <v>77</v>
      </c>
    </row>
  </sheetData>
  <mergeCells count="1">
    <mergeCell ref="A1:N1"/>
  </mergeCells>
  <pageMargins left="0.25" right="0.25" top="0.75" bottom="0.75" header="0.3" footer="0.3"/>
  <pageSetup paperSize="5" scale="8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37"/>
  <sheetViews>
    <sheetView workbookViewId="0">
      <selection activeCell="G35" sqref="G35"/>
    </sheetView>
  </sheetViews>
  <sheetFormatPr defaultRowHeight="12.75" x14ac:dyDescent="0.2"/>
  <cols>
    <col min="1" max="1" width="36.140625" customWidth="1"/>
    <col min="2" max="2" width="12" customWidth="1"/>
    <col min="4" max="4" width="9.140625" style="87"/>
    <col min="5" max="5" width="11.28515625" customWidth="1"/>
    <col min="6" max="6" width="16" style="87" customWidth="1"/>
    <col min="7" max="7" width="11.42578125" customWidth="1"/>
    <col min="8" max="8" width="11.42578125" style="87" customWidth="1"/>
    <col min="9" max="9" width="12.7109375" customWidth="1"/>
    <col min="10" max="10" width="12.85546875" style="87" customWidth="1"/>
  </cols>
  <sheetData>
    <row r="1" spans="1:10" s="26" customFormat="1" x14ac:dyDescent="0.2">
      <c r="A1" s="280" t="s">
        <v>519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0" s="92" customFormat="1" ht="41.25" customHeight="1" x14ac:dyDescent="0.2">
      <c r="A2" s="82"/>
      <c r="B2" s="34" t="s">
        <v>141</v>
      </c>
      <c r="C2" s="83" t="s">
        <v>197</v>
      </c>
      <c r="D2" s="85" t="s">
        <v>198</v>
      </c>
      <c r="E2" s="83" t="s">
        <v>199</v>
      </c>
      <c r="F2" s="85" t="s">
        <v>200</v>
      </c>
      <c r="G2" s="83" t="s">
        <v>204</v>
      </c>
      <c r="H2" s="85" t="s">
        <v>201</v>
      </c>
      <c r="I2" s="91" t="s">
        <v>202</v>
      </c>
      <c r="J2" s="85" t="s">
        <v>203</v>
      </c>
    </row>
    <row r="3" spans="1:10" x14ac:dyDescent="0.2">
      <c r="C3" s="4"/>
      <c r="E3" s="4"/>
      <c r="G3" s="4"/>
      <c r="I3" s="4"/>
    </row>
    <row r="4" spans="1:10" x14ac:dyDescent="0.2">
      <c r="A4" s="5" t="s">
        <v>75</v>
      </c>
      <c r="B4" s="14"/>
      <c r="C4" s="10"/>
      <c r="D4" s="88"/>
      <c r="E4" s="10"/>
      <c r="F4" s="88"/>
      <c r="G4" s="10"/>
      <c r="H4" s="88"/>
      <c r="I4" s="10"/>
      <c r="J4" s="88"/>
    </row>
    <row r="5" spans="1:10" ht="15" x14ac:dyDescent="0.2">
      <c r="A5" s="1" t="s">
        <v>10</v>
      </c>
      <c r="B5" s="4">
        <v>98327</v>
      </c>
      <c r="C5" s="4">
        <v>299574</v>
      </c>
      <c r="D5" s="87">
        <f>SUM(C5/B5)</f>
        <v>3.0467114831124715</v>
      </c>
      <c r="E5" s="4">
        <v>26226</v>
      </c>
      <c r="F5" s="136">
        <f>SUM(E5/B5)*1000</f>
        <v>266.72226346781656</v>
      </c>
      <c r="G5" s="4">
        <v>20431</v>
      </c>
      <c r="H5" s="87">
        <f>SUM(G5/B5)*1000</f>
        <v>207.78626420006714</v>
      </c>
      <c r="I5" s="4">
        <v>237</v>
      </c>
      <c r="J5" s="87">
        <f>SUM(I5/B5)*1000</f>
        <v>2.4103247327793995</v>
      </c>
    </row>
    <row r="6" spans="1:10" ht="15" x14ac:dyDescent="0.2">
      <c r="A6" s="39" t="s">
        <v>12</v>
      </c>
      <c r="B6" s="41">
        <v>79547</v>
      </c>
      <c r="C6" s="41">
        <v>176452</v>
      </c>
      <c r="D6" s="89">
        <f>SUM(C6/B6)</f>
        <v>2.2182106176222862</v>
      </c>
      <c r="E6" s="41">
        <v>22152</v>
      </c>
      <c r="F6" s="139">
        <f>SUM(E6/B6)*1000</f>
        <v>278.47687530642264</v>
      </c>
      <c r="G6" s="41">
        <v>28002</v>
      </c>
      <c r="H6" s="89">
        <f>SUM(G6/B6)*1000</f>
        <v>352.01830364438638</v>
      </c>
      <c r="I6" s="41">
        <v>151</v>
      </c>
      <c r="J6" s="89">
        <f>SUM(I6/B6)*1000</f>
        <v>1.8982488340226531</v>
      </c>
    </row>
    <row r="7" spans="1:10" ht="15" x14ac:dyDescent="0.2">
      <c r="A7" s="1"/>
      <c r="B7" s="4"/>
      <c r="C7" s="4"/>
      <c r="E7" s="4"/>
      <c r="F7" s="136"/>
      <c r="G7" s="4"/>
      <c r="I7" s="4"/>
    </row>
    <row r="8" spans="1:10" x14ac:dyDescent="0.2">
      <c r="A8" s="5" t="s">
        <v>72</v>
      </c>
      <c r="B8" s="10"/>
      <c r="C8" s="10"/>
      <c r="D8" s="88"/>
      <c r="E8" s="10"/>
      <c r="F8" s="137"/>
      <c r="G8" s="10"/>
      <c r="H8" s="88"/>
      <c r="I8" s="10"/>
      <c r="J8" s="88"/>
    </row>
    <row r="9" spans="1:10" ht="15" x14ac:dyDescent="0.2">
      <c r="A9" s="1" t="s">
        <v>2</v>
      </c>
      <c r="B9" s="4">
        <v>46242</v>
      </c>
      <c r="C9" s="4">
        <v>205053</v>
      </c>
      <c r="D9" s="87">
        <f t="shared" ref="D9:D14" si="0">SUM(C9/B9)</f>
        <v>4.434345400285455</v>
      </c>
      <c r="E9" s="4">
        <v>10822</v>
      </c>
      <c r="F9" s="136">
        <f t="shared" ref="F9:F14" si="1">SUM(E9/B9)*1000</f>
        <v>234.02966999697244</v>
      </c>
      <c r="G9" s="4">
        <v>21557</v>
      </c>
      <c r="H9" s="135">
        <f t="shared" ref="H9:H14" si="2">SUM(G9/B9)*1000</f>
        <v>466.17793348038578</v>
      </c>
      <c r="I9" s="4">
        <v>476</v>
      </c>
      <c r="J9" s="87">
        <f t="shared" ref="J9:J14" si="3">SUM(I9/B9)*1000</f>
        <v>10.293672419013019</v>
      </c>
    </row>
    <row r="10" spans="1:10" ht="15" x14ac:dyDescent="0.2">
      <c r="A10" s="39" t="s">
        <v>18</v>
      </c>
      <c r="B10" s="41">
        <v>43534</v>
      </c>
      <c r="C10" s="41">
        <v>181706</v>
      </c>
      <c r="D10" s="89">
        <f t="shared" si="0"/>
        <v>4.173887076767584</v>
      </c>
      <c r="E10" s="41">
        <v>17279</v>
      </c>
      <c r="F10" s="139">
        <f t="shared" si="1"/>
        <v>396.90816373409285</v>
      </c>
      <c r="G10" s="41">
        <v>35260</v>
      </c>
      <c r="H10" s="140">
        <f t="shared" si="2"/>
        <v>809.94165479854826</v>
      </c>
      <c r="I10" s="41">
        <v>200</v>
      </c>
      <c r="J10" s="89">
        <f t="shared" si="3"/>
        <v>4.5941103505306193</v>
      </c>
    </row>
    <row r="11" spans="1:10" ht="15" x14ac:dyDescent="0.2">
      <c r="A11" s="1" t="s">
        <v>6</v>
      </c>
      <c r="B11" s="4">
        <v>39803</v>
      </c>
      <c r="C11" s="4">
        <v>66922</v>
      </c>
      <c r="D11" s="87">
        <f t="shared" si="0"/>
        <v>1.681330552973394</v>
      </c>
      <c r="E11" s="4">
        <v>6136</v>
      </c>
      <c r="F11" s="136">
        <f t="shared" si="1"/>
        <v>154.15923422857574</v>
      </c>
      <c r="G11" s="4">
        <v>9598</v>
      </c>
      <c r="H11" s="135">
        <f t="shared" si="2"/>
        <v>241.13760269326431</v>
      </c>
      <c r="I11" s="4">
        <v>267</v>
      </c>
      <c r="J11" s="87">
        <f t="shared" si="3"/>
        <v>6.7080370826319617</v>
      </c>
    </row>
    <row r="12" spans="1:10" ht="15" x14ac:dyDescent="0.2">
      <c r="A12" s="39" t="s">
        <v>0</v>
      </c>
      <c r="B12" s="41">
        <v>38332</v>
      </c>
      <c r="C12" s="41">
        <v>90061</v>
      </c>
      <c r="D12" s="89">
        <f t="shared" si="0"/>
        <v>2.3494991130126266</v>
      </c>
      <c r="E12" s="41">
        <v>10208</v>
      </c>
      <c r="F12" s="139">
        <f t="shared" si="1"/>
        <v>266.30491495356364</v>
      </c>
      <c r="G12" s="41">
        <v>7422</v>
      </c>
      <c r="H12" s="140">
        <f t="shared" si="2"/>
        <v>193.62412605655848</v>
      </c>
      <c r="I12" s="41">
        <v>246</v>
      </c>
      <c r="J12" s="89">
        <f t="shared" si="3"/>
        <v>6.4176145257226338</v>
      </c>
    </row>
    <row r="13" spans="1:10" ht="15" x14ac:dyDescent="0.2">
      <c r="A13" s="1" t="s">
        <v>16</v>
      </c>
      <c r="B13" s="4">
        <v>30210</v>
      </c>
      <c r="C13" s="4">
        <v>115759</v>
      </c>
      <c r="D13" s="87">
        <f t="shared" si="0"/>
        <v>3.8318106587222776</v>
      </c>
      <c r="E13" s="4">
        <v>5805</v>
      </c>
      <c r="F13" s="136">
        <f t="shared" si="1"/>
        <v>192.15491559086394</v>
      </c>
      <c r="G13" s="4">
        <v>13069</v>
      </c>
      <c r="H13" s="135">
        <f t="shared" si="2"/>
        <v>432.60509764978485</v>
      </c>
      <c r="I13" s="4">
        <v>177</v>
      </c>
      <c r="J13" s="87">
        <f t="shared" si="3"/>
        <v>5.8589870903674282</v>
      </c>
    </row>
    <row r="14" spans="1:10" ht="15" x14ac:dyDescent="0.2">
      <c r="A14" s="39" t="s">
        <v>14</v>
      </c>
      <c r="B14" s="41">
        <v>29568</v>
      </c>
      <c r="C14" s="41">
        <v>156430</v>
      </c>
      <c r="D14" s="89">
        <f t="shared" si="0"/>
        <v>5.290516774891775</v>
      </c>
      <c r="E14" s="41">
        <v>7661</v>
      </c>
      <c r="F14" s="139">
        <f t="shared" si="1"/>
        <v>259.0976731601732</v>
      </c>
      <c r="G14" s="41">
        <v>13083</v>
      </c>
      <c r="H14" s="140">
        <f t="shared" si="2"/>
        <v>442.47159090909088</v>
      </c>
      <c r="I14" s="41">
        <v>133</v>
      </c>
      <c r="J14" s="89">
        <f t="shared" si="3"/>
        <v>4.4981060606060606</v>
      </c>
    </row>
    <row r="15" spans="1:10" ht="15" x14ac:dyDescent="0.2">
      <c r="A15" s="1"/>
      <c r="B15" s="4"/>
      <c r="C15" s="4"/>
      <c r="E15" s="4"/>
      <c r="F15" s="136"/>
      <c r="G15" s="4"/>
      <c r="H15" s="135"/>
      <c r="I15" s="4"/>
    </row>
    <row r="16" spans="1:10" x14ac:dyDescent="0.2">
      <c r="A16" s="5" t="s">
        <v>73</v>
      </c>
      <c r="B16" s="10"/>
      <c r="C16" s="10"/>
      <c r="D16" s="88"/>
      <c r="E16" s="10"/>
      <c r="F16" s="137"/>
      <c r="G16" s="10"/>
      <c r="H16" s="138"/>
      <c r="I16" s="10"/>
      <c r="J16" s="88"/>
    </row>
    <row r="17" spans="1:10" ht="15" x14ac:dyDescent="0.2">
      <c r="A17" s="1" t="s">
        <v>19</v>
      </c>
      <c r="B17" s="4">
        <v>23265</v>
      </c>
      <c r="C17" s="4">
        <v>64019</v>
      </c>
      <c r="D17" s="87">
        <f t="shared" ref="D17:D23" si="4">SUM(C17/B17)</f>
        <v>2.7517300666236837</v>
      </c>
      <c r="E17" s="4">
        <v>11760</v>
      </c>
      <c r="F17" s="136">
        <f t="shared" ref="F17:F23" si="5">SUM(E17/B17)*1000</f>
        <v>505.48033526756933</v>
      </c>
      <c r="G17" s="4">
        <v>9780</v>
      </c>
      <c r="H17" s="135">
        <f t="shared" ref="H17:H23" si="6">SUM(G17/B17)*1000</f>
        <v>420.37395228884589</v>
      </c>
      <c r="I17" s="4">
        <v>168</v>
      </c>
      <c r="J17" s="87">
        <f>SUM(I17/B18)*1000</f>
        <v>8.1971212490851428</v>
      </c>
    </row>
    <row r="18" spans="1:10" ht="15" x14ac:dyDescent="0.2">
      <c r="A18" s="39" t="s">
        <v>20</v>
      </c>
      <c r="B18" s="41">
        <v>20495</v>
      </c>
      <c r="C18" s="41">
        <v>108197</v>
      </c>
      <c r="D18" s="89">
        <f t="shared" si="4"/>
        <v>5.2791900463527686</v>
      </c>
      <c r="E18" s="41">
        <v>5219</v>
      </c>
      <c r="F18" s="139">
        <f t="shared" si="5"/>
        <v>254.64747499390094</v>
      </c>
      <c r="G18" s="41">
        <v>10349</v>
      </c>
      <c r="H18" s="140">
        <f t="shared" si="6"/>
        <v>504.95242742132228</v>
      </c>
      <c r="I18" s="41">
        <v>57</v>
      </c>
      <c r="J18" s="89">
        <f t="shared" ref="J18:J23" si="7">SUM(I18/B18)*1000</f>
        <v>2.781166138082459</v>
      </c>
    </row>
    <row r="19" spans="1:10" ht="15" x14ac:dyDescent="0.2">
      <c r="A19" s="1" t="s">
        <v>11</v>
      </c>
      <c r="B19" s="4">
        <v>19265</v>
      </c>
      <c r="C19" s="4">
        <v>116666</v>
      </c>
      <c r="D19" s="87">
        <f t="shared" si="4"/>
        <v>6.0558525824033218</v>
      </c>
      <c r="E19" s="4">
        <v>8088</v>
      </c>
      <c r="F19" s="136">
        <f t="shared" si="5"/>
        <v>419.82870490526864</v>
      </c>
      <c r="G19" s="4">
        <v>11465</v>
      </c>
      <c r="H19" s="135">
        <f t="shared" si="6"/>
        <v>595.12068518037893</v>
      </c>
      <c r="I19" s="4">
        <v>232</v>
      </c>
      <c r="J19" s="87">
        <f t="shared" si="7"/>
        <v>12.042564235660524</v>
      </c>
    </row>
    <row r="20" spans="1:10" ht="15" x14ac:dyDescent="0.2">
      <c r="A20" s="39" t="s">
        <v>3</v>
      </c>
      <c r="B20" s="41">
        <v>15303</v>
      </c>
      <c r="C20" s="41">
        <v>106103</v>
      </c>
      <c r="D20" s="89">
        <f t="shared" si="4"/>
        <v>6.9334770959942498</v>
      </c>
      <c r="E20" s="41">
        <v>4746</v>
      </c>
      <c r="F20" s="139">
        <f t="shared" si="5"/>
        <v>310.13526759458932</v>
      </c>
      <c r="G20" s="41">
        <v>7968</v>
      </c>
      <c r="H20" s="140">
        <f t="shared" si="6"/>
        <v>520.68221917271114</v>
      </c>
      <c r="I20" s="41">
        <v>33</v>
      </c>
      <c r="J20" s="89">
        <f t="shared" si="7"/>
        <v>2.1564399137424033</v>
      </c>
    </row>
    <row r="21" spans="1:10" ht="15" x14ac:dyDescent="0.2">
      <c r="A21" s="1" t="s">
        <v>4</v>
      </c>
      <c r="B21" s="4">
        <v>13809</v>
      </c>
      <c r="C21" s="4">
        <v>56744</v>
      </c>
      <c r="D21" s="87">
        <f t="shared" si="4"/>
        <v>4.1092041422260843</v>
      </c>
      <c r="E21" s="4">
        <v>3254</v>
      </c>
      <c r="F21" s="136">
        <f t="shared" si="5"/>
        <v>235.64342095734668</v>
      </c>
      <c r="G21" s="4">
        <v>6720</v>
      </c>
      <c r="H21" s="135">
        <f t="shared" si="6"/>
        <v>486.63914838149032</v>
      </c>
      <c r="I21" s="4">
        <v>60</v>
      </c>
      <c r="J21" s="87">
        <f t="shared" si="7"/>
        <v>4.344992396263307</v>
      </c>
    </row>
    <row r="22" spans="1:10" ht="15" x14ac:dyDescent="0.2">
      <c r="A22" s="39" t="s">
        <v>7</v>
      </c>
      <c r="B22" s="41">
        <v>13378</v>
      </c>
      <c r="C22" s="41">
        <v>40835</v>
      </c>
      <c r="D22" s="89">
        <f t="shared" si="4"/>
        <v>3.0523994618029602</v>
      </c>
      <c r="E22" s="41">
        <v>1667</v>
      </c>
      <c r="F22" s="139">
        <f t="shared" si="5"/>
        <v>124.60756465839438</v>
      </c>
      <c r="G22" s="41">
        <v>1371</v>
      </c>
      <c r="H22" s="140">
        <f t="shared" si="6"/>
        <v>102.48168635072507</v>
      </c>
      <c r="I22" s="41">
        <v>85</v>
      </c>
      <c r="J22" s="89">
        <f t="shared" si="7"/>
        <v>6.3537150545671999</v>
      </c>
    </row>
    <row r="23" spans="1:10" ht="15" x14ac:dyDescent="0.2">
      <c r="A23" s="1" t="s">
        <v>1</v>
      </c>
      <c r="B23" s="152">
        <v>11906</v>
      </c>
      <c r="C23" s="4">
        <v>55966</v>
      </c>
      <c r="D23" s="87">
        <f t="shared" si="4"/>
        <v>4.7006551318662861</v>
      </c>
      <c r="E23" s="4">
        <v>3542</v>
      </c>
      <c r="F23" s="136">
        <f t="shared" si="5"/>
        <v>297.49706030572821</v>
      </c>
      <c r="G23" s="4">
        <v>1765</v>
      </c>
      <c r="H23" s="135">
        <f t="shared" si="6"/>
        <v>148.24458256341342</v>
      </c>
      <c r="I23" s="4">
        <v>28</v>
      </c>
      <c r="J23" s="87">
        <f t="shared" si="7"/>
        <v>2.3517554174365869</v>
      </c>
    </row>
    <row r="24" spans="1:10" x14ac:dyDescent="0.2">
      <c r="A24" s="94"/>
      <c r="B24" s="94"/>
      <c r="C24" s="94"/>
      <c r="D24" s="268"/>
      <c r="E24" s="94"/>
      <c r="F24" s="268"/>
      <c r="G24" s="94"/>
      <c r="H24" s="268"/>
      <c r="I24" s="94"/>
      <c r="J24" s="268"/>
    </row>
    <row r="25" spans="1:10" ht="15" x14ac:dyDescent="0.2">
      <c r="A25" s="180" t="s">
        <v>74</v>
      </c>
      <c r="B25" s="184"/>
      <c r="C25" s="188"/>
      <c r="D25" s="189"/>
      <c r="E25" s="188"/>
      <c r="F25" s="190"/>
      <c r="G25" s="188"/>
      <c r="H25" s="191"/>
      <c r="I25" s="188"/>
      <c r="J25" s="189"/>
    </row>
    <row r="26" spans="1:10" ht="15" x14ac:dyDescent="0.25">
      <c r="A26" s="259" t="s">
        <v>17</v>
      </c>
      <c r="B26" s="266">
        <v>9799</v>
      </c>
      <c r="C26" s="41">
        <v>48663</v>
      </c>
      <c r="D26" s="89">
        <f t="shared" ref="D26:D33" si="8">SUM(C26/B26)</f>
        <v>4.9661189917338504</v>
      </c>
      <c r="E26" s="41">
        <v>4876</v>
      </c>
      <c r="F26" s="139">
        <f t="shared" ref="F26:F33" si="9">SUM(E26/B26)*1000</f>
        <v>497.601796101643</v>
      </c>
      <c r="G26" s="41">
        <v>15726</v>
      </c>
      <c r="H26" s="140">
        <f t="shared" ref="H26:H33" si="10">SUM(G26/B26)*1000</f>
        <v>1604.8576385345443</v>
      </c>
      <c r="I26" s="41">
        <v>102</v>
      </c>
      <c r="J26" s="89">
        <f t="shared" ref="J26:J33" si="11">SUM(I26/B26)*1000</f>
        <v>10.409225431166446</v>
      </c>
    </row>
    <row r="27" spans="1:10" ht="15" x14ac:dyDescent="0.2">
      <c r="A27" s="1" t="s">
        <v>15</v>
      </c>
      <c r="B27" s="4">
        <v>8562</v>
      </c>
      <c r="C27" s="4">
        <v>45205</v>
      </c>
      <c r="D27" s="87">
        <f t="shared" si="8"/>
        <v>5.2797243634664799</v>
      </c>
      <c r="E27" s="4">
        <v>1225</v>
      </c>
      <c r="F27" s="136">
        <f t="shared" si="9"/>
        <v>143.07404811959822</v>
      </c>
      <c r="G27" s="4">
        <v>6542</v>
      </c>
      <c r="H27" s="135">
        <f t="shared" si="10"/>
        <v>764.07381452931554</v>
      </c>
      <c r="I27" s="4">
        <v>77</v>
      </c>
      <c r="J27" s="87">
        <f t="shared" si="11"/>
        <v>8.9932258818033173</v>
      </c>
    </row>
    <row r="28" spans="1:10" ht="15" x14ac:dyDescent="0.2">
      <c r="A28" s="39" t="s">
        <v>9</v>
      </c>
      <c r="B28" s="41">
        <v>8476</v>
      </c>
      <c r="C28" s="41">
        <v>47157</v>
      </c>
      <c r="D28" s="89">
        <f t="shared" si="8"/>
        <v>5.5635913166588011</v>
      </c>
      <c r="E28" s="41">
        <v>2663</v>
      </c>
      <c r="F28" s="139">
        <f t="shared" si="9"/>
        <v>314.1812175554507</v>
      </c>
      <c r="G28" s="41">
        <v>2732</v>
      </c>
      <c r="H28" s="140">
        <f t="shared" si="10"/>
        <v>322.32184992921185</v>
      </c>
      <c r="I28" s="41">
        <v>123</v>
      </c>
      <c r="J28" s="89">
        <f t="shared" si="11"/>
        <v>14.511562057574327</v>
      </c>
    </row>
    <row r="29" spans="1:10" ht="15" x14ac:dyDescent="0.2">
      <c r="A29" s="1" t="s">
        <v>21</v>
      </c>
      <c r="B29" s="4">
        <v>8064</v>
      </c>
      <c r="C29" s="4">
        <v>70828</v>
      </c>
      <c r="D29" s="87">
        <f t="shared" si="8"/>
        <v>8.7832341269841265</v>
      </c>
      <c r="E29" s="4">
        <v>2502</v>
      </c>
      <c r="F29" s="136">
        <f t="shared" si="9"/>
        <v>310.26785714285717</v>
      </c>
      <c r="G29" s="4">
        <v>3944</v>
      </c>
      <c r="H29" s="135">
        <f t="shared" si="10"/>
        <v>489.08730158730157</v>
      </c>
      <c r="I29" s="4">
        <v>72</v>
      </c>
      <c r="J29" s="87">
        <f t="shared" si="11"/>
        <v>8.9285714285714288</v>
      </c>
    </row>
    <row r="30" spans="1:10" ht="15" x14ac:dyDescent="0.2">
      <c r="A30" s="39" t="s">
        <v>5</v>
      </c>
      <c r="B30" s="41">
        <v>7410</v>
      </c>
      <c r="C30" s="41">
        <v>58980</v>
      </c>
      <c r="D30" s="89">
        <f t="shared" si="8"/>
        <v>7.9595141700404861</v>
      </c>
      <c r="E30" s="41">
        <v>2520</v>
      </c>
      <c r="F30" s="139">
        <f t="shared" si="9"/>
        <v>340.08097165991904</v>
      </c>
      <c r="G30" s="41">
        <v>2616</v>
      </c>
      <c r="H30" s="140">
        <f t="shared" si="10"/>
        <v>353.03643724696354</v>
      </c>
      <c r="I30" s="41">
        <v>97</v>
      </c>
      <c r="J30" s="89">
        <f t="shared" si="11"/>
        <v>13.090418353576247</v>
      </c>
    </row>
    <row r="31" spans="1:10" ht="15" x14ac:dyDescent="0.2">
      <c r="A31" s="1" t="s">
        <v>22</v>
      </c>
      <c r="B31" s="4">
        <v>6927</v>
      </c>
      <c r="C31" s="4">
        <v>37815</v>
      </c>
      <c r="D31" s="87">
        <f t="shared" si="8"/>
        <v>5.4590731918579474</v>
      </c>
      <c r="E31" s="4">
        <v>1643</v>
      </c>
      <c r="F31" s="136">
        <f t="shared" si="9"/>
        <v>237.1878157932727</v>
      </c>
      <c r="G31" s="4">
        <v>5797</v>
      </c>
      <c r="H31" s="135">
        <f t="shared" si="10"/>
        <v>836.87021798758474</v>
      </c>
      <c r="I31" s="4">
        <v>76</v>
      </c>
      <c r="J31" s="87">
        <f t="shared" si="11"/>
        <v>10.971560560127038</v>
      </c>
    </row>
    <row r="32" spans="1:10" ht="15" x14ac:dyDescent="0.2">
      <c r="A32" s="39" t="s">
        <v>8</v>
      </c>
      <c r="B32" s="41">
        <v>4696</v>
      </c>
      <c r="C32" s="41">
        <v>39323</v>
      </c>
      <c r="D32" s="89">
        <f t="shared" si="8"/>
        <v>8.3737223168654182</v>
      </c>
      <c r="E32" s="41">
        <v>1363</v>
      </c>
      <c r="F32" s="139">
        <f t="shared" si="9"/>
        <v>290.24701873935265</v>
      </c>
      <c r="G32" s="41">
        <v>1590</v>
      </c>
      <c r="H32" s="140">
        <f t="shared" si="10"/>
        <v>338.58603066439525</v>
      </c>
      <c r="I32" s="41">
        <v>76</v>
      </c>
      <c r="J32" s="89">
        <f t="shared" si="11"/>
        <v>16.183986371379895</v>
      </c>
    </row>
    <row r="33" spans="1:10" ht="15" x14ac:dyDescent="0.2">
      <c r="A33" s="1" t="s">
        <v>13</v>
      </c>
      <c r="B33" s="4">
        <v>2397</v>
      </c>
      <c r="C33" s="4">
        <v>40174</v>
      </c>
      <c r="D33" s="87">
        <f t="shared" si="8"/>
        <v>16.760116812682519</v>
      </c>
      <c r="E33" s="4">
        <v>3272</v>
      </c>
      <c r="F33" s="136">
        <f t="shared" si="9"/>
        <v>1365.0396328744264</v>
      </c>
      <c r="G33" s="4">
        <v>13078</v>
      </c>
      <c r="H33" s="135">
        <f t="shared" si="10"/>
        <v>5455.9866499791406</v>
      </c>
      <c r="I33" s="4">
        <v>54</v>
      </c>
      <c r="J33" s="87">
        <f t="shared" si="11"/>
        <v>22.528160200250312</v>
      </c>
    </row>
    <row r="34" spans="1:10" x14ac:dyDescent="0.2">
      <c r="B34" s="4"/>
      <c r="C34" s="4"/>
      <c r="E34" s="4"/>
      <c r="G34" s="4"/>
      <c r="I34" s="4"/>
    </row>
    <row r="35" spans="1:10" ht="15" x14ac:dyDescent="0.25">
      <c r="A35" s="6" t="s">
        <v>76</v>
      </c>
      <c r="B35" s="15">
        <f>SUM(B5:B33)</f>
        <v>579315</v>
      </c>
      <c r="C35" s="15">
        <f>SUM(C5:C33)</f>
        <v>2228632</v>
      </c>
      <c r="D35" s="90">
        <f>SUM(C35/B35)</f>
        <v>3.8470124198406741</v>
      </c>
      <c r="E35" s="15">
        <f>SUM(E5:E33)</f>
        <v>164629</v>
      </c>
      <c r="F35" s="90">
        <f>SUM(E35/B35)*1000</f>
        <v>284.17872832569503</v>
      </c>
      <c r="G35" s="15">
        <f>SUM(G3:G33)</f>
        <v>249865</v>
      </c>
      <c r="H35" s="90">
        <f>SUM(G35/B35)*1000</f>
        <v>431.31111744042533</v>
      </c>
      <c r="I35" s="15">
        <f>SUM(I3:I33)</f>
        <v>3227</v>
      </c>
      <c r="J35" s="90">
        <f>SUM(I35/B35)*1000</f>
        <v>5.5703719047495746</v>
      </c>
    </row>
    <row r="37" spans="1:10" x14ac:dyDescent="0.2">
      <c r="A37" s="94" t="s">
        <v>526</v>
      </c>
    </row>
  </sheetData>
  <mergeCells count="1">
    <mergeCell ref="A1:J1"/>
  </mergeCells>
  <pageMargins left="0.25" right="0.25" top="0.75" bottom="0.75" header="0.3" footer="0.3"/>
  <pageSetup paperSize="5" scale="92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38"/>
  <sheetViews>
    <sheetView workbookViewId="0">
      <selection activeCell="A26" sqref="A26"/>
    </sheetView>
  </sheetViews>
  <sheetFormatPr defaultRowHeight="12.75" x14ac:dyDescent="0.2"/>
  <cols>
    <col min="1" max="1" width="35.42578125" customWidth="1"/>
    <col min="2" max="2" width="10.5703125" customWidth="1"/>
    <col min="3" max="3" width="14.140625" customWidth="1"/>
    <col min="4" max="4" width="17.42578125" customWidth="1"/>
    <col min="5" max="5" width="17.5703125" customWidth="1"/>
    <col min="6" max="6" width="12" customWidth="1"/>
    <col min="7" max="7" width="14.140625" customWidth="1"/>
    <col min="8" max="8" width="10.85546875" customWidth="1"/>
    <col min="9" max="9" width="10.140625" customWidth="1"/>
    <col min="11" max="11" width="14" customWidth="1"/>
  </cols>
  <sheetData>
    <row r="1" spans="1:7" s="26" customFormat="1" x14ac:dyDescent="0.2">
      <c r="A1" s="105" t="s">
        <v>520</v>
      </c>
      <c r="B1" s="106"/>
      <c r="C1" s="106"/>
      <c r="D1" s="106"/>
      <c r="E1" s="106"/>
      <c r="F1" s="106"/>
      <c r="G1" s="107"/>
    </row>
    <row r="2" spans="1:7" s="92" customFormat="1" ht="40.5" customHeight="1" x14ac:dyDescent="0.2">
      <c r="A2" s="93"/>
      <c r="B2" s="34" t="s">
        <v>141</v>
      </c>
      <c r="C2" s="83" t="s">
        <v>205</v>
      </c>
      <c r="D2" s="83" t="s">
        <v>209</v>
      </c>
      <c r="E2" s="95" t="s">
        <v>207</v>
      </c>
      <c r="F2" s="95" t="s">
        <v>208</v>
      </c>
      <c r="G2" s="95" t="s">
        <v>206</v>
      </c>
    </row>
    <row r="3" spans="1:7" x14ac:dyDescent="0.2">
      <c r="C3" s="4"/>
      <c r="D3" s="4"/>
      <c r="E3" s="4"/>
      <c r="F3" s="4"/>
      <c r="G3" s="4"/>
    </row>
    <row r="4" spans="1:7" x14ac:dyDescent="0.2">
      <c r="A4" s="5" t="s">
        <v>75</v>
      </c>
      <c r="B4" s="14"/>
      <c r="C4" s="10"/>
      <c r="D4" s="10"/>
      <c r="E4" s="10"/>
      <c r="F4" s="10"/>
      <c r="G4" s="10"/>
    </row>
    <row r="5" spans="1:7" ht="15" x14ac:dyDescent="0.2">
      <c r="A5" s="1" t="s">
        <v>10</v>
      </c>
      <c r="B5" s="4">
        <v>98327</v>
      </c>
      <c r="C5" s="4">
        <v>9687</v>
      </c>
      <c r="D5" s="4">
        <v>0</v>
      </c>
      <c r="E5" s="4">
        <v>11476</v>
      </c>
      <c r="F5" s="4">
        <v>0</v>
      </c>
      <c r="G5" s="4">
        <v>0</v>
      </c>
    </row>
    <row r="6" spans="1:7" ht="15" x14ac:dyDescent="0.2">
      <c r="A6" s="39" t="s">
        <v>12</v>
      </c>
      <c r="B6" s="41">
        <v>79547</v>
      </c>
      <c r="C6" s="41">
        <v>9687</v>
      </c>
      <c r="D6" s="41">
        <v>3463</v>
      </c>
      <c r="E6" s="41">
        <v>11476</v>
      </c>
      <c r="F6" s="41">
        <v>11645</v>
      </c>
      <c r="G6" s="41">
        <v>568</v>
      </c>
    </row>
    <row r="7" spans="1:7" ht="15" x14ac:dyDescent="0.2">
      <c r="A7" s="1"/>
      <c r="B7" s="4"/>
      <c r="C7" s="4"/>
      <c r="D7" s="4"/>
      <c r="E7" s="4"/>
      <c r="F7" s="4"/>
      <c r="G7" s="4"/>
    </row>
    <row r="8" spans="1:7" x14ac:dyDescent="0.2">
      <c r="A8" s="5" t="s">
        <v>72</v>
      </c>
      <c r="B8" s="10"/>
      <c r="C8" s="10"/>
      <c r="D8" s="10"/>
      <c r="E8" s="10"/>
      <c r="F8" s="10"/>
      <c r="G8" s="10"/>
    </row>
    <row r="9" spans="1:7" ht="15" x14ac:dyDescent="0.2">
      <c r="A9" s="1" t="s">
        <v>2</v>
      </c>
      <c r="B9" s="4">
        <v>46242</v>
      </c>
      <c r="C9" s="4">
        <v>9687</v>
      </c>
      <c r="D9" s="4">
        <v>2384</v>
      </c>
      <c r="E9" s="4">
        <v>11476</v>
      </c>
      <c r="F9" s="4">
        <v>5882</v>
      </c>
      <c r="G9" s="4">
        <v>330</v>
      </c>
    </row>
    <row r="10" spans="1:7" ht="15" x14ac:dyDescent="0.2">
      <c r="A10" s="39" t="s">
        <v>18</v>
      </c>
      <c r="B10" s="41">
        <v>43534</v>
      </c>
      <c r="C10" s="41">
        <v>9687</v>
      </c>
      <c r="D10" s="41">
        <v>67462</v>
      </c>
      <c r="E10" s="41">
        <v>11476</v>
      </c>
      <c r="F10" s="41">
        <v>296440</v>
      </c>
      <c r="G10" s="41">
        <v>14284</v>
      </c>
    </row>
    <row r="11" spans="1:7" ht="15" x14ac:dyDescent="0.2">
      <c r="A11" s="1" t="s">
        <v>6</v>
      </c>
      <c r="B11" s="4">
        <v>39803</v>
      </c>
      <c r="C11" s="4">
        <v>9687</v>
      </c>
      <c r="D11" s="4">
        <v>0</v>
      </c>
      <c r="E11" s="4">
        <v>11476</v>
      </c>
      <c r="F11" s="4">
        <v>0</v>
      </c>
      <c r="G11" s="4">
        <v>0</v>
      </c>
    </row>
    <row r="12" spans="1:7" ht="15" x14ac:dyDescent="0.2">
      <c r="A12" s="39" t="s">
        <v>0</v>
      </c>
      <c r="B12" s="41">
        <v>38332</v>
      </c>
      <c r="C12" s="41">
        <v>9687</v>
      </c>
      <c r="D12" s="41">
        <v>0</v>
      </c>
      <c r="E12" s="41">
        <v>11476</v>
      </c>
      <c r="F12" s="41">
        <v>0</v>
      </c>
      <c r="G12" s="41">
        <v>0</v>
      </c>
    </row>
    <row r="13" spans="1:7" ht="15" x14ac:dyDescent="0.2">
      <c r="A13" s="1" t="s">
        <v>16</v>
      </c>
      <c r="B13" s="4">
        <v>30210</v>
      </c>
      <c r="C13" s="4">
        <v>9687</v>
      </c>
      <c r="D13" s="4">
        <v>0</v>
      </c>
      <c r="E13" s="4">
        <v>11476</v>
      </c>
      <c r="F13" s="4">
        <v>0</v>
      </c>
      <c r="G13" s="4">
        <v>0</v>
      </c>
    </row>
    <row r="14" spans="1:7" ht="15" x14ac:dyDescent="0.2">
      <c r="A14" s="39" t="s">
        <v>14</v>
      </c>
      <c r="B14" s="41">
        <v>29568</v>
      </c>
      <c r="C14" s="41">
        <v>9687</v>
      </c>
      <c r="D14" s="41">
        <v>0</v>
      </c>
      <c r="E14" s="41">
        <v>11476</v>
      </c>
      <c r="F14" s="41">
        <v>30</v>
      </c>
      <c r="G14" s="41">
        <v>0</v>
      </c>
    </row>
    <row r="15" spans="1:7" ht="15" x14ac:dyDescent="0.2">
      <c r="A15" s="1"/>
      <c r="B15" s="4"/>
      <c r="C15" s="4"/>
      <c r="D15" s="4"/>
      <c r="E15" s="4"/>
      <c r="F15" s="4"/>
      <c r="G15" s="4"/>
    </row>
    <row r="16" spans="1:7" x14ac:dyDescent="0.2">
      <c r="A16" s="5" t="s">
        <v>73</v>
      </c>
      <c r="B16" s="10"/>
      <c r="C16" s="10"/>
      <c r="D16" s="10"/>
      <c r="E16" s="10"/>
      <c r="F16" s="10"/>
      <c r="G16" s="10"/>
    </row>
    <row r="17" spans="1:10" ht="15" x14ac:dyDescent="0.2">
      <c r="A17" s="1" t="s">
        <v>19</v>
      </c>
      <c r="B17" s="4">
        <v>23265</v>
      </c>
      <c r="C17" s="4">
        <v>9687</v>
      </c>
      <c r="D17" s="4">
        <v>67462</v>
      </c>
      <c r="E17" s="4">
        <v>11476</v>
      </c>
      <c r="F17" s="4">
        <v>296440</v>
      </c>
      <c r="G17" s="4">
        <v>14284</v>
      </c>
    </row>
    <row r="18" spans="1:10" ht="15" x14ac:dyDescent="0.2">
      <c r="A18" s="39" t="s">
        <v>20</v>
      </c>
      <c r="B18" s="41">
        <v>20495</v>
      </c>
      <c r="C18" s="41">
        <v>9687</v>
      </c>
      <c r="D18" s="41">
        <v>0</v>
      </c>
      <c r="E18" s="41">
        <v>11476</v>
      </c>
      <c r="F18" s="41">
        <v>0</v>
      </c>
      <c r="G18" s="41">
        <v>0</v>
      </c>
    </row>
    <row r="19" spans="1:10" ht="15" x14ac:dyDescent="0.2">
      <c r="A19" s="1" t="s">
        <v>11</v>
      </c>
      <c r="B19" s="4">
        <v>19265</v>
      </c>
      <c r="C19" s="4">
        <v>9687</v>
      </c>
      <c r="D19" s="4">
        <v>1997</v>
      </c>
      <c r="E19" s="4">
        <v>11476</v>
      </c>
      <c r="F19" s="4">
        <v>4561</v>
      </c>
      <c r="G19" s="4">
        <v>71</v>
      </c>
    </row>
    <row r="20" spans="1:10" ht="15" x14ac:dyDescent="0.2">
      <c r="A20" s="39" t="s">
        <v>3</v>
      </c>
      <c r="B20" s="41">
        <v>15303</v>
      </c>
      <c r="C20" s="41">
        <v>9687</v>
      </c>
      <c r="D20" s="41">
        <v>0</v>
      </c>
      <c r="E20" s="41">
        <v>11476</v>
      </c>
      <c r="F20" s="41">
        <v>0</v>
      </c>
      <c r="G20" s="41">
        <v>0</v>
      </c>
    </row>
    <row r="21" spans="1:10" ht="15" x14ac:dyDescent="0.2">
      <c r="A21" s="1" t="s">
        <v>4</v>
      </c>
      <c r="B21" s="4">
        <v>13809</v>
      </c>
      <c r="C21" s="4">
        <v>9687</v>
      </c>
      <c r="D21" s="4">
        <v>0</v>
      </c>
      <c r="E21" s="4">
        <v>11476</v>
      </c>
      <c r="F21" s="4">
        <v>22</v>
      </c>
      <c r="G21" s="4">
        <v>0</v>
      </c>
    </row>
    <row r="22" spans="1:10" ht="15" x14ac:dyDescent="0.2">
      <c r="A22" s="39" t="s">
        <v>7</v>
      </c>
      <c r="B22" s="41">
        <v>13378</v>
      </c>
      <c r="C22" s="41">
        <v>9687</v>
      </c>
      <c r="D22" s="41">
        <v>0</v>
      </c>
      <c r="E22" s="41">
        <v>11476</v>
      </c>
      <c r="F22" s="41">
        <v>0</v>
      </c>
      <c r="G22" s="41">
        <v>0</v>
      </c>
    </row>
    <row r="23" spans="1:10" ht="15" x14ac:dyDescent="0.2">
      <c r="A23" s="1" t="s">
        <v>1</v>
      </c>
      <c r="B23" s="152">
        <v>11906</v>
      </c>
      <c r="C23" s="4">
        <v>9687</v>
      </c>
      <c r="D23" s="4">
        <v>1045</v>
      </c>
      <c r="E23" s="4">
        <v>11476</v>
      </c>
      <c r="F23" s="4">
        <v>1311</v>
      </c>
      <c r="G23" s="4">
        <v>15</v>
      </c>
    </row>
    <row r="24" spans="1:10" x14ac:dyDescent="0.2">
      <c r="A24" s="94"/>
      <c r="B24" s="94"/>
      <c r="C24" s="94"/>
      <c r="D24" s="268"/>
      <c r="E24" s="94"/>
      <c r="F24" s="268"/>
      <c r="G24" s="94"/>
      <c r="H24" s="193"/>
      <c r="I24" s="192"/>
      <c r="J24" s="193"/>
    </row>
    <row r="25" spans="1:10" ht="15" x14ac:dyDescent="0.2">
      <c r="A25" s="180" t="s">
        <v>74</v>
      </c>
      <c r="B25" s="184"/>
      <c r="C25" s="10"/>
      <c r="D25" s="10"/>
      <c r="E25" s="10"/>
      <c r="F25" s="10"/>
      <c r="G25" s="10"/>
    </row>
    <row r="26" spans="1:10" ht="15" x14ac:dyDescent="0.25">
      <c r="A26" s="259" t="s">
        <v>17</v>
      </c>
      <c r="B26" s="266">
        <v>9799</v>
      </c>
      <c r="C26" s="41">
        <v>9687</v>
      </c>
      <c r="D26" s="41">
        <v>0</v>
      </c>
      <c r="E26" s="41">
        <v>11476</v>
      </c>
      <c r="F26" s="41">
        <v>900</v>
      </c>
      <c r="G26" s="41">
        <v>0</v>
      </c>
    </row>
    <row r="27" spans="1:10" ht="15" x14ac:dyDescent="0.2">
      <c r="A27" s="1" t="s">
        <v>15</v>
      </c>
      <c r="B27" s="4">
        <v>8562</v>
      </c>
      <c r="C27" s="4">
        <v>9687</v>
      </c>
      <c r="D27" s="4">
        <v>3463</v>
      </c>
      <c r="E27" s="4">
        <v>11476</v>
      </c>
      <c r="F27" s="4">
        <v>11645</v>
      </c>
      <c r="G27" s="4">
        <v>568</v>
      </c>
    </row>
    <row r="28" spans="1:10" ht="15" x14ac:dyDescent="0.2">
      <c r="A28" s="39" t="s">
        <v>9</v>
      </c>
      <c r="B28" s="41">
        <v>8476</v>
      </c>
      <c r="C28" s="41">
        <v>9687</v>
      </c>
      <c r="D28" s="41">
        <v>0</v>
      </c>
      <c r="E28" s="41">
        <v>11476</v>
      </c>
      <c r="F28" s="41">
        <v>0</v>
      </c>
      <c r="G28" s="41">
        <v>0</v>
      </c>
    </row>
    <row r="29" spans="1:10" ht="15" x14ac:dyDescent="0.2">
      <c r="A29" s="1" t="s">
        <v>21</v>
      </c>
      <c r="B29" s="4">
        <v>8064</v>
      </c>
      <c r="C29" s="4">
        <v>9687</v>
      </c>
      <c r="D29" s="4">
        <v>0</v>
      </c>
      <c r="E29" s="4">
        <v>11476</v>
      </c>
      <c r="F29" s="4">
        <v>0</v>
      </c>
      <c r="G29" s="4">
        <v>0</v>
      </c>
    </row>
    <row r="30" spans="1:10" ht="15" x14ac:dyDescent="0.2">
      <c r="A30" s="39" t="s">
        <v>5</v>
      </c>
      <c r="B30" s="41">
        <v>7410</v>
      </c>
      <c r="C30" s="41">
        <v>9687</v>
      </c>
      <c r="D30" s="41">
        <v>0</v>
      </c>
      <c r="E30" s="41">
        <v>11476</v>
      </c>
      <c r="F30" s="41">
        <v>0</v>
      </c>
      <c r="G30" s="41">
        <v>0</v>
      </c>
    </row>
    <row r="31" spans="1:10" ht="15" x14ac:dyDescent="0.2">
      <c r="A31" s="1" t="s">
        <v>22</v>
      </c>
      <c r="B31" s="4">
        <v>6927</v>
      </c>
      <c r="C31" s="4">
        <v>9687</v>
      </c>
      <c r="D31" s="4">
        <v>0</v>
      </c>
      <c r="E31" s="4">
        <v>11476</v>
      </c>
      <c r="F31" s="4">
        <v>0</v>
      </c>
      <c r="G31" s="4">
        <v>0</v>
      </c>
    </row>
    <row r="32" spans="1:10" ht="15" x14ac:dyDescent="0.2">
      <c r="A32" s="39" t="s">
        <v>8</v>
      </c>
      <c r="B32" s="41">
        <v>4696</v>
      </c>
      <c r="C32" s="41">
        <v>9687</v>
      </c>
      <c r="D32" s="41">
        <v>0</v>
      </c>
      <c r="E32" s="41">
        <v>11476</v>
      </c>
      <c r="F32" s="41">
        <v>0</v>
      </c>
      <c r="G32" s="41">
        <v>0</v>
      </c>
    </row>
    <row r="33" spans="1:7" ht="15" x14ac:dyDescent="0.2">
      <c r="A33" s="1" t="s">
        <v>13</v>
      </c>
      <c r="B33" s="4">
        <v>2397</v>
      </c>
      <c r="C33" s="4">
        <v>9687</v>
      </c>
      <c r="D33" s="4">
        <v>0</v>
      </c>
      <c r="E33" s="4">
        <v>11476</v>
      </c>
      <c r="F33" s="4">
        <v>413</v>
      </c>
      <c r="G33" s="4">
        <v>1393</v>
      </c>
    </row>
    <row r="34" spans="1:7" x14ac:dyDescent="0.2">
      <c r="B34" s="4"/>
      <c r="C34" s="4"/>
      <c r="D34" s="4"/>
      <c r="E34" s="4"/>
      <c r="F34" s="4"/>
      <c r="G34" s="4"/>
    </row>
    <row r="35" spans="1:7" ht="15" x14ac:dyDescent="0.25">
      <c r="A35" s="6" t="s">
        <v>76</v>
      </c>
      <c r="B35" s="15">
        <f>SUM(B5:B33)</f>
        <v>579315</v>
      </c>
      <c r="C35" s="15">
        <v>9687</v>
      </c>
      <c r="D35" s="15">
        <f>SUM(D5:D33)</f>
        <v>147276</v>
      </c>
      <c r="E35" s="15">
        <v>11476</v>
      </c>
      <c r="F35" s="15">
        <f>SUM(F5:F33)</f>
        <v>629289</v>
      </c>
      <c r="G35" s="15">
        <f>SUM(G5:G33)</f>
        <v>31513</v>
      </c>
    </row>
    <row r="37" spans="1:7" x14ac:dyDescent="0.2">
      <c r="A37" s="2" t="s">
        <v>210</v>
      </c>
    </row>
    <row r="38" spans="1:7" x14ac:dyDescent="0.2">
      <c r="A38" s="2" t="s">
        <v>211</v>
      </c>
    </row>
  </sheetData>
  <pageMargins left="0.7" right="0.7" top="0.75" bottom="0.75" header="0.3" footer="0.3"/>
  <pageSetup paperSize="5" scale="90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35"/>
  <sheetViews>
    <sheetView workbookViewId="0">
      <selection activeCell="E37" sqref="E37"/>
    </sheetView>
  </sheetViews>
  <sheetFormatPr defaultRowHeight="12.75" x14ac:dyDescent="0.2"/>
  <cols>
    <col min="1" max="1" width="35.7109375" customWidth="1"/>
    <col min="2" max="3" width="10.5703125" customWidth="1"/>
    <col min="4" max="4" width="11.42578125" style="87" customWidth="1"/>
    <col min="5" max="5" width="11" customWidth="1"/>
    <col min="6" max="6" width="10.28515625" style="55" customWidth="1"/>
    <col min="7" max="7" width="10.7109375" customWidth="1"/>
    <col min="8" max="8" width="10.85546875" style="55" customWidth="1"/>
    <col min="9" max="9" width="13.42578125" customWidth="1"/>
    <col min="10" max="10" width="13.7109375" customWidth="1"/>
    <col min="11" max="11" width="14.42578125" style="16" customWidth="1"/>
  </cols>
  <sheetData>
    <row r="1" spans="1:11" x14ac:dyDescent="0.2">
      <c r="A1" s="276" t="s">
        <v>521</v>
      </c>
      <c r="B1" s="292"/>
      <c r="C1" s="292"/>
      <c r="D1" s="292"/>
      <c r="E1" s="292"/>
      <c r="F1" s="292"/>
      <c r="G1" s="292"/>
      <c r="H1" s="292"/>
      <c r="I1" s="292"/>
      <c r="J1" s="292"/>
      <c r="K1" s="278"/>
    </row>
    <row r="2" spans="1:11" ht="42.75" customHeight="1" x14ac:dyDescent="0.2">
      <c r="A2" s="68"/>
      <c r="B2" s="96" t="s">
        <v>141</v>
      </c>
      <c r="C2" s="83" t="s">
        <v>212</v>
      </c>
      <c r="D2" s="85" t="s">
        <v>213</v>
      </c>
      <c r="E2" s="85" t="s">
        <v>214</v>
      </c>
      <c r="F2" s="84" t="s">
        <v>215</v>
      </c>
      <c r="G2" s="83" t="s">
        <v>216</v>
      </c>
      <c r="H2" s="84" t="s">
        <v>217</v>
      </c>
      <c r="I2" s="83" t="s">
        <v>218</v>
      </c>
      <c r="J2" s="83" t="s">
        <v>219</v>
      </c>
      <c r="K2" s="86" t="s">
        <v>220</v>
      </c>
    </row>
    <row r="3" spans="1:11" x14ac:dyDescent="0.2">
      <c r="C3" s="4"/>
      <c r="E3" s="4"/>
      <c r="G3" s="4"/>
      <c r="I3" s="4"/>
      <c r="J3" s="4"/>
    </row>
    <row r="4" spans="1:11" x14ac:dyDescent="0.2">
      <c r="A4" s="5" t="s">
        <v>75</v>
      </c>
      <c r="B4" s="14"/>
      <c r="C4" s="10"/>
      <c r="D4" s="88"/>
      <c r="E4" s="10"/>
      <c r="F4" s="58"/>
      <c r="G4" s="10"/>
      <c r="H4" s="58"/>
      <c r="I4" s="10"/>
      <c r="J4" s="10"/>
      <c r="K4" s="17"/>
    </row>
    <row r="5" spans="1:11" ht="15" x14ac:dyDescent="0.2">
      <c r="A5" s="1" t="s">
        <v>10</v>
      </c>
      <c r="B5" s="4">
        <v>98327</v>
      </c>
      <c r="C5" s="4">
        <v>596644</v>
      </c>
      <c r="D5" s="87">
        <f>SUM(C5/B5)</f>
        <v>6.0679569192592062</v>
      </c>
      <c r="E5" s="4">
        <v>24911</v>
      </c>
      <c r="F5" s="55">
        <f>SUM(E5/C5)</f>
        <v>4.1751865433994138E-2</v>
      </c>
      <c r="G5" s="4">
        <v>265234</v>
      </c>
      <c r="H5" s="55">
        <f>46.391%</f>
        <v>0.46390999999999999</v>
      </c>
      <c r="I5" s="4">
        <v>3478</v>
      </c>
      <c r="J5" s="4">
        <v>1861</v>
      </c>
      <c r="K5" s="16">
        <f>SUM(I5/J5)</f>
        <v>1.8688876947877486</v>
      </c>
    </row>
    <row r="6" spans="1:11" ht="15" x14ac:dyDescent="0.2">
      <c r="A6" s="39" t="s">
        <v>12</v>
      </c>
      <c r="B6" s="41">
        <v>79547</v>
      </c>
      <c r="C6" s="41">
        <v>661879</v>
      </c>
      <c r="D6" s="89">
        <f>SUM(C6/B6)</f>
        <v>8.3206029140005278</v>
      </c>
      <c r="E6" s="41">
        <v>55029</v>
      </c>
      <c r="F6" s="57">
        <f>SUM(E6/C6)</f>
        <v>8.3140574032413775E-2</v>
      </c>
      <c r="G6" s="41">
        <v>193760</v>
      </c>
      <c r="H6" s="186">
        <f>31.929%</f>
        <v>0.31928999999999996</v>
      </c>
      <c r="I6" s="41">
        <v>2813</v>
      </c>
      <c r="J6" s="41">
        <v>4449</v>
      </c>
      <c r="K6" s="42">
        <f>SUM(I6/J6)</f>
        <v>0.63227691616093507</v>
      </c>
    </row>
    <row r="7" spans="1:11" ht="15" x14ac:dyDescent="0.2">
      <c r="A7" s="1"/>
      <c r="B7" s="4"/>
      <c r="C7" s="4"/>
      <c r="E7" s="4"/>
      <c r="G7" s="4"/>
      <c r="I7" s="4"/>
      <c r="J7" s="4"/>
    </row>
    <row r="8" spans="1:11" x14ac:dyDescent="0.2">
      <c r="A8" s="5" t="s">
        <v>72</v>
      </c>
      <c r="B8" s="10"/>
      <c r="C8" s="10"/>
      <c r="D8" s="88"/>
      <c r="E8" s="10"/>
      <c r="F8" s="58"/>
      <c r="G8" s="10"/>
      <c r="H8" s="58"/>
      <c r="I8" s="10"/>
      <c r="J8" s="10"/>
      <c r="K8" s="17"/>
    </row>
    <row r="9" spans="1:11" ht="15" x14ac:dyDescent="0.2">
      <c r="A9" s="1" t="s">
        <v>2</v>
      </c>
      <c r="B9" s="4">
        <v>46242</v>
      </c>
      <c r="C9" s="4">
        <v>460174</v>
      </c>
      <c r="D9" s="87">
        <f t="shared" ref="D9:D14" si="0">SUM(C9/B9)</f>
        <v>9.9514294364430604</v>
      </c>
      <c r="E9" s="4">
        <v>42849</v>
      </c>
      <c r="F9" s="55">
        <f t="shared" ref="F9:F14" si="1">SUM(E9/C9)</f>
        <v>9.3114778322982178E-2</v>
      </c>
      <c r="G9" s="4">
        <v>198254</v>
      </c>
      <c r="H9" s="55">
        <f>47.506%</f>
        <v>0.47505999999999998</v>
      </c>
      <c r="I9" s="4">
        <v>3463</v>
      </c>
      <c r="J9" s="4">
        <v>1093</v>
      </c>
      <c r="K9" s="16">
        <f t="shared" ref="K9:K14" si="2">SUM(I9/J9)</f>
        <v>3.1683440073193045</v>
      </c>
    </row>
    <row r="10" spans="1:11" ht="15" x14ac:dyDescent="0.2">
      <c r="A10" s="39" t="s">
        <v>18</v>
      </c>
      <c r="B10" s="41">
        <v>43534</v>
      </c>
      <c r="C10" s="41">
        <v>379280</v>
      </c>
      <c r="D10" s="89">
        <f t="shared" si="0"/>
        <v>8.712270868746268</v>
      </c>
      <c r="E10" s="41">
        <v>34158</v>
      </c>
      <c r="F10" s="57">
        <f t="shared" si="1"/>
        <v>9.0060113900021097E-2</v>
      </c>
      <c r="G10" s="41">
        <v>142272</v>
      </c>
      <c r="H10" s="186">
        <f>41.343%</f>
        <v>0.41343000000000002</v>
      </c>
      <c r="I10" s="41">
        <v>2538</v>
      </c>
      <c r="J10" s="41">
        <v>2411</v>
      </c>
      <c r="K10" s="42">
        <f t="shared" si="2"/>
        <v>1.0526752384902529</v>
      </c>
    </row>
    <row r="11" spans="1:11" ht="15" x14ac:dyDescent="0.2">
      <c r="A11" s="1" t="s">
        <v>6</v>
      </c>
      <c r="B11" s="4">
        <v>39803</v>
      </c>
      <c r="C11" s="4">
        <v>194354</v>
      </c>
      <c r="D11" s="87">
        <f t="shared" si="0"/>
        <v>4.8828982739994471</v>
      </c>
      <c r="E11" s="4">
        <v>19955</v>
      </c>
      <c r="F11" s="55">
        <f t="shared" si="1"/>
        <v>0.10267347211788798</v>
      </c>
      <c r="G11" s="4">
        <v>77627</v>
      </c>
      <c r="H11" s="55">
        <f>44.511%</f>
        <v>0.44511000000000001</v>
      </c>
      <c r="I11" s="4">
        <v>1257</v>
      </c>
      <c r="J11" s="4">
        <v>1772</v>
      </c>
      <c r="K11" s="16">
        <f t="shared" si="2"/>
        <v>0.70936794582392781</v>
      </c>
    </row>
    <row r="12" spans="1:11" ht="15" x14ac:dyDescent="0.2">
      <c r="A12" s="39" t="s">
        <v>0</v>
      </c>
      <c r="B12" s="41">
        <v>38332</v>
      </c>
      <c r="C12" s="41">
        <v>192884</v>
      </c>
      <c r="D12" s="89">
        <f t="shared" si="0"/>
        <v>5.0319315454450591</v>
      </c>
      <c r="E12" s="41">
        <v>28962</v>
      </c>
      <c r="F12" s="57">
        <f t="shared" si="1"/>
        <v>0.15015242321809999</v>
      </c>
      <c r="G12" s="41">
        <v>81236</v>
      </c>
      <c r="H12" s="186">
        <f t="shared" ref="H12" si="3">G12/C12*100%</f>
        <v>0.42116505257045683</v>
      </c>
      <c r="I12" s="41">
        <v>2007</v>
      </c>
      <c r="J12" s="41">
        <v>1782</v>
      </c>
      <c r="K12" s="42">
        <f t="shared" si="2"/>
        <v>1.1262626262626263</v>
      </c>
    </row>
    <row r="13" spans="1:11" ht="15" x14ac:dyDescent="0.2">
      <c r="A13" s="1" t="s">
        <v>16</v>
      </c>
      <c r="B13" s="4">
        <v>30210</v>
      </c>
      <c r="C13" s="4">
        <v>340441</v>
      </c>
      <c r="D13" s="87">
        <f t="shared" si="0"/>
        <v>11.269149288315127</v>
      </c>
      <c r="E13" s="4">
        <v>32689</v>
      </c>
      <c r="F13" s="55">
        <f t="shared" si="1"/>
        <v>9.6019574610578626E-2</v>
      </c>
      <c r="G13" s="4">
        <v>114212</v>
      </c>
      <c r="H13" s="55">
        <f>37.112%</f>
        <v>0.37112000000000001</v>
      </c>
      <c r="I13" s="4">
        <v>5580</v>
      </c>
      <c r="J13" s="4">
        <v>1810</v>
      </c>
      <c r="K13" s="16">
        <f t="shared" si="2"/>
        <v>3.0828729281767955</v>
      </c>
    </row>
    <row r="14" spans="1:11" ht="15" x14ac:dyDescent="0.2">
      <c r="A14" s="39" t="s">
        <v>14</v>
      </c>
      <c r="B14" s="41">
        <v>29568</v>
      </c>
      <c r="C14" s="41">
        <v>283008</v>
      </c>
      <c r="D14" s="89">
        <f t="shared" si="0"/>
        <v>9.5714285714285712</v>
      </c>
      <c r="E14" s="41">
        <v>19906</v>
      </c>
      <c r="F14" s="57">
        <f t="shared" si="1"/>
        <v>7.033723428312981E-2</v>
      </c>
      <c r="G14" s="41">
        <v>122055</v>
      </c>
      <c r="H14" s="186">
        <f>46.391%</f>
        <v>0.46390999999999999</v>
      </c>
      <c r="I14" s="41">
        <v>1882</v>
      </c>
      <c r="J14" s="41">
        <v>983</v>
      </c>
      <c r="K14" s="42">
        <f t="shared" si="2"/>
        <v>1.9145473041709054</v>
      </c>
    </row>
    <row r="15" spans="1:11" ht="15" x14ac:dyDescent="0.2">
      <c r="A15" s="1"/>
      <c r="B15" s="4"/>
      <c r="C15" s="4"/>
      <c r="E15" s="4"/>
      <c r="G15" s="4"/>
      <c r="I15" s="4"/>
      <c r="J15" s="4"/>
    </row>
    <row r="16" spans="1:11" x14ac:dyDescent="0.2">
      <c r="A16" s="5" t="s">
        <v>73</v>
      </c>
      <c r="B16" s="10"/>
      <c r="C16" s="10"/>
      <c r="D16" s="88"/>
      <c r="E16" s="10"/>
      <c r="F16" s="58"/>
      <c r="G16" s="10"/>
      <c r="H16" s="58"/>
      <c r="I16" s="10"/>
      <c r="J16" s="10"/>
      <c r="K16" s="17"/>
    </row>
    <row r="17" spans="1:11" ht="15" x14ac:dyDescent="0.2">
      <c r="A17" s="1" t="s">
        <v>19</v>
      </c>
      <c r="B17" s="4">
        <v>23265</v>
      </c>
      <c r="C17" s="4">
        <v>334963</v>
      </c>
      <c r="D17" s="87">
        <f t="shared" ref="D17:D23" si="4">SUM(C17/B17)</f>
        <v>14.397721899849559</v>
      </c>
      <c r="E17" s="4">
        <v>43999</v>
      </c>
      <c r="F17" s="55">
        <f t="shared" ref="F17:F23" si="5">SUM(E17/C17)</f>
        <v>0.13135480635174632</v>
      </c>
      <c r="G17" s="4">
        <v>111115</v>
      </c>
      <c r="H17" s="55">
        <v>0.38189000000000001</v>
      </c>
      <c r="I17" s="4">
        <v>1491</v>
      </c>
      <c r="J17" s="4">
        <v>1806</v>
      </c>
      <c r="K17" s="16">
        <f t="shared" ref="K17:K23" si="6">SUM(I17/J17)</f>
        <v>0.82558139534883723</v>
      </c>
    </row>
    <row r="18" spans="1:11" ht="15" x14ac:dyDescent="0.2">
      <c r="A18" s="39" t="s">
        <v>20</v>
      </c>
      <c r="B18" s="41">
        <v>20495</v>
      </c>
      <c r="C18" s="41">
        <v>132677</v>
      </c>
      <c r="D18" s="89">
        <f t="shared" si="4"/>
        <v>6.4736277140766036</v>
      </c>
      <c r="E18" s="41">
        <v>12056</v>
      </c>
      <c r="F18" s="57">
        <f t="shared" si="5"/>
        <v>9.0867294255975034E-2</v>
      </c>
      <c r="G18" s="41">
        <v>68563</v>
      </c>
      <c r="H18" s="57">
        <v>0.56842000000000004</v>
      </c>
      <c r="I18" s="41">
        <v>661</v>
      </c>
      <c r="J18" s="41">
        <v>154</v>
      </c>
      <c r="K18" s="42">
        <f t="shared" si="6"/>
        <v>4.2922077922077921</v>
      </c>
    </row>
    <row r="19" spans="1:11" ht="15" x14ac:dyDescent="0.2">
      <c r="A19" s="1" t="s">
        <v>11</v>
      </c>
      <c r="B19" s="4">
        <v>19265</v>
      </c>
      <c r="C19" s="4">
        <v>213187</v>
      </c>
      <c r="D19" s="87">
        <f t="shared" si="4"/>
        <v>11.066026472878276</v>
      </c>
      <c r="E19" s="4">
        <v>19817</v>
      </c>
      <c r="F19" s="55">
        <f t="shared" si="5"/>
        <v>9.2955949471590665E-2</v>
      </c>
      <c r="G19" s="4">
        <v>116384</v>
      </c>
      <c r="H19" s="55">
        <v>0.60187000000000002</v>
      </c>
      <c r="I19" s="4">
        <v>1513</v>
      </c>
      <c r="J19" s="4">
        <v>1502</v>
      </c>
      <c r="K19" s="16">
        <f t="shared" si="6"/>
        <v>1.0073235685752331</v>
      </c>
    </row>
    <row r="20" spans="1:11" ht="15" x14ac:dyDescent="0.2">
      <c r="A20" s="39" t="s">
        <v>3</v>
      </c>
      <c r="B20" s="41">
        <v>15303</v>
      </c>
      <c r="C20" s="41">
        <v>90109</v>
      </c>
      <c r="D20" s="89">
        <f t="shared" si="4"/>
        <v>5.8883225511337649</v>
      </c>
      <c r="E20" s="41">
        <v>9529</v>
      </c>
      <c r="F20" s="57">
        <f t="shared" si="5"/>
        <v>0.10574970313731148</v>
      </c>
      <c r="G20" s="41">
        <v>31083</v>
      </c>
      <c r="H20" s="57">
        <v>0.38574000000000003</v>
      </c>
      <c r="I20" s="41">
        <v>411</v>
      </c>
      <c r="J20" s="41">
        <v>1640</v>
      </c>
      <c r="K20" s="42">
        <f t="shared" si="6"/>
        <v>0.25060975609756098</v>
      </c>
    </row>
    <row r="21" spans="1:11" ht="15" x14ac:dyDescent="0.2">
      <c r="A21" s="1" t="s">
        <v>4</v>
      </c>
      <c r="B21" s="4">
        <v>13809</v>
      </c>
      <c r="C21" s="4">
        <v>81961</v>
      </c>
      <c r="D21" s="87">
        <f t="shared" si="4"/>
        <v>5.9353320298356147</v>
      </c>
      <c r="E21" s="4">
        <v>5750</v>
      </c>
      <c r="F21" s="55">
        <f t="shared" si="5"/>
        <v>7.01553177730872E-2</v>
      </c>
      <c r="G21" s="4">
        <v>32092</v>
      </c>
      <c r="H21" s="55">
        <v>0.42109000000000002</v>
      </c>
      <c r="I21" s="4">
        <v>855</v>
      </c>
      <c r="J21" s="4">
        <v>588</v>
      </c>
      <c r="K21" s="16">
        <f t="shared" si="6"/>
        <v>1.4540816326530612</v>
      </c>
    </row>
    <row r="22" spans="1:11" ht="15" x14ac:dyDescent="0.2">
      <c r="A22" s="39" t="s">
        <v>7</v>
      </c>
      <c r="B22" s="41">
        <v>13378</v>
      </c>
      <c r="C22" s="41">
        <v>56770</v>
      </c>
      <c r="D22" s="89">
        <f t="shared" si="4"/>
        <v>4.2435341605621169</v>
      </c>
      <c r="E22" s="41">
        <v>2929</v>
      </c>
      <c r="F22" s="57">
        <f t="shared" si="5"/>
        <v>5.1594151840760966E-2</v>
      </c>
      <c r="G22" s="41">
        <v>22027</v>
      </c>
      <c r="H22" s="57">
        <v>0.40910999999999997</v>
      </c>
      <c r="I22" s="41">
        <v>1388</v>
      </c>
      <c r="J22" s="41">
        <v>694</v>
      </c>
      <c r="K22" s="42">
        <f t="shared" si="6"/>
        <v>2</v>
      </c>
    </row>
    <row r="23" spans="1:11" ht="15" x14ac:dyDescent="0.2">
      <c r="A23" s="1" t="s">
        <v>1</v>
      </c>
      <c r="B23" s="152">
        <v>11906</v>
      </c>
      <c r="C23" s="4">
        <v>73590</v>
      </c>
      <c r="D23" s="87">
        <f t="shared" si="4"/>
        <v>6.1809171846128006</v>
      </c>
      <c r="E23" s="4">
        <v>14019</v>
      </c>
      <c r="F23" s="55">
        <f t="shared" si="5"/>
        <v>0.19050142682429677</v>
      </c>
      <c r="G23" s="4">
        <v>29645</v>
      </c>
      <c r="H23" s="55">
        <v>0.49764000000000003</v>
      </c>
      <c r="I23" s="4">
        <v>1048</v>
      </c>
      <c r="J23" s="4">
        <v>923</v>
      </c>
      <c r="K23" s="16">
        <f t="shared" si="6"/>
        <v>1.1354279523293609</v>
      </c>
    </row>
    <row r="24" spans="1:11" x14ac:dyDescent="0.2">
      <c r="B24" s="94"/>
    </row>
    <row r="25" spans="1:11" ht="15" x14ac:dyDescent="0.2">
      <c r="A25" s="180" t="s">
        <v>74</v>
      </c>
      <c r="B25" s="184"/>
      <c r="C25" s="188"/>
      <c r="D25" s="189"/>
      <c r="E25" s="188"/>
      <c r="F25" s="194"/>
      <c r="G25" s="188"/>
      <c r="H25" s="194"/>
      <c r="I25" s="188"/>
      <c r="J25" s="188"/>
      <c r="K25" s="195"/>
    </row>
    <row r="26" spans="1:11" ht="15" x14ac:dyDescent="0.25">
      <c r="A26" s="259" t="s">
        <v>17</v>
      </c>
      <c r="B26" s="266">
        <v>9799</v>
      </c>
      <c r="C26" s="41">
        <v>123295</v>
      </c>
      <c r="D26" s="89">
        <f t="shared" ref="D26:D33" si="7">SUM(C26/B26)</f>
        <v>12.582406367996734</v>
      </c>
      <c r="E26" s="41">
        <v>9628</v>
      </c>
      <c r="F26" s="57">
        <f t="shared" ref="F26:F33" si="8">SUM(E26/C26)</f>
        <v>7.8089135812482252E-2</v>
      </c>
      <c r="G26" s="41">
        <v>32262</v>
      </c>
      <c r="H26" s="57">
        <v>0.28383000000000003</v>
      </c>
      <c r="I26" s="41">
        <v>1191</v>
      </c>
      <c r="J26" s="41">
        <v>361</v>
      </c>
      <c r="K26" s="42">
        <f t="shared" ref="K26:K33" si="9">SUM(I26/J26)</f>
        <v>3.2991689750692519</v>
      </c>
    </row>
    <row r="27" spans="1:11" ht="15" x14ac:dyDescent="0.2">
      <c r="A27" s="1" t="s">
        <v>15</v>
      </c>
      <c r="B27" s="4">
        <v>8562</v>
      </c>
      <c r="C27" s="4">
        <v>68770</v>
      </c>
      <c r="D27" s="87">
        <f t="shared" si="7"/>
        <v>8.0320018687222614</v>
      </c>
      <c r="E27" s="4">
        <v>7002</v>
      </c>
      <c r="F27" s="55">
        <f t="shared" si="8"/>
        <v>0.1018176530463865</v>
      </c>
      <c r="G27" s="4">
        <v>14369</v>
      </c>
      <c r="H27" s="55">
        <v>0.23263</v>
      </c>
      <c r="I27" s="4">
        <v>499</v>
      </c>
      <c r="J27" s="4">
        <v>693</v>
      </c>
      <c r="K27" s="16">
        <f t="shared" si="9"/>
        <v>0.72005772005772006</v>
      </c>
    </row>
    <row r="28" spans="1:11" ht="15" x14ac:dyDescent="0.2">
      <c r="A28" s="39" t="s">
        <v>9</v>
      </c>
      <c r="B28" s="41">
        <v>8476</v>
      </c>
      <c r="C28" s="41">
        <v>80134</v>
      </c>
      <c r="D28" s="89">
        <f t="shared" si="7"/>
        <v>9.4542236904200099</v>
      </c>
      <c r="E28" s="41">
        <v>6990</v>
      </c>
      <c r="F28" s="57">
        <f t="shared" si="8"/>
        <v>8.7228891606559014E-2</v>
      </c>
      <c r="G28" s="41">
        <v>28125</v>
      </c>
      <c r="H28" s="57">
        <v>0.38451999999999997</v>
      </c>
      <c r="I28" s="41">
        <v>696</v>
      </c>
      <c r="J28" s="41">
        <v>1198</v>
      </c>
      <c r="K28" s="42">
        <f t="shared" si="9"/>
        <v>0.58096828046744575</v>
      </c>
    </row>
    <row r="29" spans="1:11" ht="15" x14ac:dyDescent="0.2">
      <c r="A29" s="1" t="s">
        <v>21</v>
      </c>
      <c r="B29" s="4">
        <v>8064</v>
      </c>
      <c r="C29" s="4">
        <v>67408</v>
      </c>
      <c r="D29" s="87">
        <f t="shared" si="7"/>
        <v>8.3591269841269842</v>
      </c>
      <c r="E29" s="4">
        <v>3035</v>
      </c>
      <c r="F29" s="55">
        <f t="shared" si="8"/>
        <v>4.5024329456444336E-2</v>
      </c>
      <c r="G29" s="4">
        <v>29402</v>
      </c>
      <c r="H29" s="55">
        <v>0.45673999999999998</v>
      </c>
      <c r="I29" s="4">
        <v>761</v>
      </c>
      <c r="J29" s="4">
        <v>233</v>
      </c>
      <c r="K29" s="16">
        <f t="shared" si="9"/>
        <v>3.2660944206008584</v>
      </c>
    </row>
    <row r="30" spans="1:11" ht="15" x14ac:dyDescent="0.2">
      <c r="A30" s="39" t="s">
        <v>5</v>
      </c>
      <c r="B30" s="41">
        <v>7410</v>
      </c>
      <c r="C30" s="41">
        <v>41652</v>
      </c>
      <c r="D30" s="89">
        <f t="shared" si="7"/>
        <v>5.6210526315789471</v>
      </c>
      <c r="E30" s="41">
        <v>4171</v>
      </c>
      <c r="F30" s="57">
        <f t="shared" si="8"/>
        <v>0.10013924901565351</v>
      </c>
      <c r="G30" s="41">
        <v>16360</v>
      </c>
      <c r="H30" s="57">
        <v>0.43648999999999999</v>
      </c>
      <c r="I30" s="41">
        <v>498</v>
      </c>
      <c r="J30" s="41">
        <v>574</v>
      </c>
      <c r="K30" s="42">
        <f t="shared" si="9"/>
        <v>0.86759581881533099</v>
      </c>
    </row>
    <row r="31" spans="1:11" ht="15" x14ac:dyDescent="0.2">
      <c r="A31" s="1" t="s">
        <v>22</v>
      </c>
      <c r="B31" s="4">
        <v>6927</v>
      </c>
      <c r="C31" s="4">
        <v>38417</v>
      </c>
      <c r="D31" s="87">
        <f t="shared" si="7"/>
        <v>5.5459795005052692</v>
      </c>
      <c r="E31" s="4">
        <v>2989</v>
      </c>
      <c r="F31" s="55">
        <f t="shared" si="8"/>
        <v>7.7804097144493323E-2</v>
      </c>
      <c r="G31" s="4">
        <v>13249</v>
      </c>
      <c r="H31" s="55">
        <v>0.37397000000000002</v>
      </c>
      <c r="I31" s="4">
        <v>462</v>
      </c>
      <c r="J31" s="4">
        <v>892</v>
      </c>
      <c r="K31" s="16">
        <f t="shared" si="9"/>
        <v>0.51793721973094176</v>
      </c>
    </row>
    <row r="32" spans="1:11" ht="15" x14ac:dyDescent="0.2">
      <c r="A32" s="39" t="s">
        <v>8</v>
      </c>
      <c r="B32" s="41">
        <v>4696</v>
      </c>
      <c r="C32" s="41">
        <v>35006</v>
      </c>
      <c r="D32" s="89">
        <f t="shared" si="7"/>
        <v>7.4544293015332199</v>
      </c>
      <c r="E32" s="41">
        <v>2687</v>
      </c>
      <c r="F32" s="57">
        <f t="shared" si="8"/>
        <v>7.6758270010855278E-2</v>
      </c>
      <c r="G32" s="41">
        <v>11340</v>
      </c>
      <c r="H32" s="57">
        <v>0.35088000000000003</v>
      </c>
      <c r="I32" s="41">
        <v>543</v>
      </c>
      <c r="J32" s="41">
        <v>203</v>
      </c>
      <c r="K32" s="42">
        <f t="shared" si="9"/>
        <v>2.6748768472906406</v>
      </c>
    </row>
    <row r="33" spans="1:11" ht="15" x14ac:dyDescent="0.2">
      <c r="A33" s="1" t="s">
        <v>13</v>
      </c>
      <c r="B33" s="4">
        <v>2397</v>
      </c>
      <c r="C33" s="4">
        <v>56517</v>
      </c>
      <c r="D33" s="87">
        <f t="shared" si="7"/>
        <v>23.578222778473091</v>
      </c>
      <c r="E33" s="4">
        <v>7224</v>
      </c>
      <c r="F33" s="55">
        <f t="shared" si="8"/>
        <v>0.12781994798025373</v>
      </c>
      <c r="G33" s="4">
        <v>11947</v>
      </c>
      <c r="H33" s="55">
        <v>0.24237</v>
      </c>
      <c r="I33" s="4">
        <v>1479</v>
      </c>
      <c r="J33" s="4">
        <v>675</v>
      </c>
      <c r="K33" s="16">
        <f t="shared" si="9"/>
        <v>2.1911111111111112</v>
      </c>
    </row>
    <row r="34" spans="1:11" x14ac:dyDescent="0.2">
      <c r="B34" s="4"/>
      <c r="C34" s="4"/>
      <c r="E34" s="4"/>
      <c r="G34" s="4"/>
      <c r="I34" s="4"/>
      <c r="J34" s="4"/>
    </row>
    <row r="35" spans="1:11" ht="15" x14ac:dyDescent="0.25">
      <c r="A35" s="6" t="s">
        <v>76</v>
      </c>
      <c r="B35" s="15">
        <f>SUM(B5:B33)</f>
        <v>579315</v>
      </c>
      <c r="C35" s="15">
        <f>SUM(C5:C33)</f>
        <v>4603120</v>
      </c>
      <c r="D35" s="90">
        <f>SUM(C35/B35)</f>
        <v>7.9457980545989662</v>
      </c>
      <c r="E35" s="15">
        <f>SUM(E5:E33)</f>
        <v>410284</v>
      </c>
      <c r="F35" s="59">
        <f>SUM(E35/C35)</f>
        <v>8.9131719355567532E-2</v>
      </c>
      <c r="G35" s="15">
        <f>SUM(G5:G33)</f>
        <v>1762613</v>
      </c>
      <c r="H35" s="59">
        <f>SUM(G35/C35)</f>
        <v>0.38291702149846191</v>
      </c>
      <c r="I35" s="15">
        <f>SUM(I5:I33)</f>
        <v>36514</v>
      </c>
      <c r="J35" s="15">
        <f>SUM(J5:J33)</f>
        <v>28297</v>
      </c>
      <c r="K35" s="18">
        <f>SUM(I35/J35)</f>
        <v>1.2903841396614482</v>
      </c>
    </row>
  </sheetData>
  <mergeCells count="1">
    <mergeCell ref="A1:K1"/>
  </mergeCells>
  <pageMargins left="0.25" right="0.25" top="0.75" bottom="0.75" header="0.3" footer="0.3"/>
  <pageSetup paperSize="5" scale="96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36"/>
  <sheetViews>
    <sheetView workbookViewId="0">
      <selection activeCell="B6" sqref="B6:B34"/>
    </sheetView>
  </sheetViews>
  <sheetFormatPr defaultRowHeight="12.75" x14ac:dyDescent="0.2"/>
  <cols>
    <col min="1" max="1" width="36.85546875" customWidth="1"/>
    <col min="2" max="2" width="10.85546875" customWidth="1"/>
    <col min="3" max="3" width="11.140625" customWidth="1"/>
    <col min="4" max="4" width="12" style="87" customWidth="1"/>
    <col min="5" max="5" width="11.140625" bestFit="1" customWidth="1"/>
    <col min="6" max="6" width="11.140625" style="87" bestFit="1" customWidth="1"/>
    <col min="7" max="7" width="10.28515625" bestFit="1" customWidth="1"/>
    <col min="8" max="9" width="17.85546875" customWidth="1"/>
    <col min="10" max="10" width="10.5703125" customWidth="1"/>
  </cols>
  <sheetData>
    <row r="1" spans="1:10" s="26" customFormat="1" x14ac:dyDescent="0.2">
      <c r="A1" s="276" t="s">
        <v>522</v>
      </c>
      <c r="B1" s="277"/>
      <c r="C1" s="277"/>
      <c r="D1" s="277"/>
      <c r="E1" s="277"/>
      <c r="F1" s="277"/>
      <c r="G1" s="277"/>
      <c r="H1" s="277"/>
      <c r="I1" s="277"/>
      <c r="J1" s="278"/>
    </row>
    <row r="2" spans="1:10" s="26" customFormat="1" ht="12.75" customHeight="1" x14ac:dyDescent="0.2">
      <c r="A2" s="70"/>
      <c r="B2" s="295" t="s">
        <v>141</v>
      </c>
      <c r="C2" s="293" t="s">
        <v>223</v>
      </c>
      <c r="D2" s="297" t="s">
        <v>229</v>
      </c>
      <c r="E2" s="298" t="s">
        <v>224</v>
      </c>
      <c r="F2" s="297" t="s">
        <v>225</v>
      </c>
      <c r="G2" s="299" t="s">
        <v>228</v>
      </c>
      <c r="H2" s="284" t="s">
        <v>221</v>
      </c>
      <c r="I2" s="285"/>
      <c r="J2" s="293" t="s">
        <v>222</v>
      </c>
    </row>
    <row r="3" spans="1:10" s="26" customFormat="1" ht="28.5" customHeight="1" x14ac:dyDescent="0.2">
      <c r="A3" s="97"/>
      <c r="B3" s="296"/>
      <c r="C3" s="296"/>
      <c r="D3" s="296"/>
      <c r="E3" s="296"/>
      <c r="F3" s="296"/>
      <c r="G3" s="296"/>
      <c r="H3" s="99" t="s">
        <v>226</v>
      </c>
      <c r="I3" s="99" t="s">
        <v>227</v>
      </c>
      <c r="J3" s="294"/>
    </row>
    <row r="4" spans="1:10" x14ac:dyDescent="0.2">
      <c r="C4" s="4"/>
      <c r="E4" s="4"/>
      <c r="G4" s="4"/>
      <c r="H4" s="4"/>
      <c r="I4" s="4"/>
      <c r="J4" s="4"/>
    </row>
    <row r="5" spans="1:10" x14ac:dyDescent="0.2">
      <c r="A5" s="5" t="s">
        <v>75</v>
      </c>
      <c r="B5" s="14"/>
      <c r="C5" s="10"/>
      <c r="D5" s="88"/>
      <c r="E5" s="10"/>
      <c r="F5" s="88"/>
      <c r="G5" s="10"/>
      <c r="H5" s="10"/>
      <c r="I5" s="10"/>
      <c r="J5" s="10"/>
    </row>
    <row r="6" spans="1:10" ht="15" x14ac:dyDescent="0.2">
      <c r="A6" s="1" t="s">
        <v>10</v>
      </c>
      <c r="B6" s="4">
        <v>98327</v>
      </c>
      <c r="C6" s="4">
        <v>154</v>
      </c>
      <c r="D6" s="87">
        <f>SUM(C6/B6)*1000</f>
        <v>1.5662025689790189</v>
      </c>
      <c r="E6" s="4">
        <v>121098</v>
      </c>
      <c r="F6" s="87">
        <f>SUM(E6/B6)</f>
        <v>1.2315844071313067</v>
      </c>
      <c r="G6" s="4">
        <v>36586</v>
      </c>
      <c r="H6" s="4">
        <v>78</v>
      </c>
      <c r="I6" s="4">
        <v>3</v>
      </c>
      <c r="J6" s="4">
        <v>81</v>
      </c>
    </row>
    <row r="7" spans="1:10" ht="15" x14ac:dyDescent="0.2">
      <c r="A7" s="39" t="s">
        <v>12</v>
      </c>
      <c r="B7" s="41">
        <v>79547</v>
      </c>
      <c r="C7" s="41">
        <v>48</v>
      </c>
      <c r="D7" s="89">
        <f>SUM(C7/B7)*1000</f>
        <v>0.60341684790124084</v>
      </c>
      <c r="E7" s="41">
        <v>80725</v>
      </c>
      <c r="F7" s="89">
        <f>SUM(E7/B7)</f>
        <v>1.0148088551422429</v>
      </c>
      <c r="G7" s="100">
        <v>35650</v>
      </c>
      <c r="H7" s="41">
        <v>78</v>
      </c>
      <c r="I7" s="41">
        <v>1</v>
      </c>
      <c r="J7" s="41">
        <v>79</v>
      </c>
    </row>
    <row r="8" spans="1:10" ht="15" x14ac:dyDescent="0.2">
      <c r="A8" s="1"/>
      <c r="B8" s="4"/>
      <c r="C8" s="4"/>
      <c r="E8" s="4"/>
      <c r="G8" s="4"/>
      <c r="H8" s="4"/>
      <c r="I8" s="4"/>
      <c r="J8" s="4"/>
    </row>
    <row r="9" spans="1:10" x14ac:dyDescent="0.2">
      <c r="A9" s="5" t="s">
        <v>72</v>
      </c>
      <c r="B9" s="10"/>
      <c r="C9" s="10"/>
      <c r="D9" s="88"/>
      <c r="E9" s="10"/>
      <c r="F9" s="88"/>
      <c r="G9" s="10"/>
      <c r="H9" s="10"/>
      <c r="I9" s="10"/>
      <c r="J9" s="10"/>
    </row>
    <row r="10" spans="1:10" ht="15" x14ac:dyDescent="0.2">
      <c r="A10" s="1" t="s">
        <v>2</v>
      </c>
      <c r="B10" s="4">
        <v>46242</v>
      </c>
      <c r="C10" s="4">
        <v>44</v>
      </c>
      <c r="D10" s="87">
        <f t="shared" ref="D10:D15" si="0">SUM(C10/B10)*1000</f>
        <v>0.95151593789195976</v>
      </c>
      <c r="E10" s="4">
        <v>44872</v>
      </c>
      <c r="F10" s="87">
        <f>SUM(E10/B10)</f>
        <v>0.97037325375200034</v>
      </c>
      <c r="G10" s="101">
        <v>24093</v>
      </c>
      <c r="H10" s="4">
        <v>78</v>
      </c>
      <c r="I10" s="4">
        <v>30</v>
      </c>
      <c r="J10" s="4">
        <v>108</v>
      </c>
    </row>
    <row r="11" spans="1:10" ht="15" x14ac:dyDescent="0.2">
      <c r="A11" s="39" t="s">
        <v>18</v>
      </c>
      <c r="B11" s="41">
        <v>43534</v>
      </c>
      <c r="C11" s="41">
        <v>81</v>
      </c>
      <c r="D11" s="89">
        <f t="shared" si="0"/>
        <v>1.8606146919649009</v>
      </c>
      <c r="E11" s="100" t="s">
        <v>78</v>
      </c>
      <c r="F11" s="89"/>
      <c r="G11" s="100" t="s">
        <v>78</v>
      </c>
      <c r="H11" s="41">
        <v>78</v>
      </c>
      <c r="I11" s="41">
        <v>2</v>
      </c>
      <c r="J11" s="41">
        <v>80</v>
      </c>
    </row>
    <row r="12" spans="1:10" ht="15" x14ac:dyDescent="0.2">
      <c r="A12" s="1" t="s">
        <v>6</v>
      </c>
      <c r="B12" s="4">
        <v>39803</v>
      </c>
      <c r="C12" s="4">
        <v>78</v>
      </c>
      <c r="D12" s="87">
        <f t="shared" si="0"/>
        <v>1.9596512825666408</v>
      </c>
      <c r="E12" s="4">
        <v>56414</v>
      </c>
      <c r="F12" s="87">
        <f>SUM(E12/B12)</f>
        <v>1.4173303519835188</v>
      </c>
      <c r="G12" s="101">
        <v>55904</v>
      </c>
      <c r="H12" s="4">
        <v>78</v>
      </c>
      <c r="I12" s="4">
        <v>2</v>
      </c>
      <c r="J12" s="4">
        <v>80</v>
      </c>
    </row>
    <row r="13" spans="1:10" ht="15" x14ac:dyDescent="0.2">
      <c r="A13" s="39" t="s">
        <v>0</v>
      </c>
      <c r="B13" s="41">
        <v>38332</v>
      </c>
      <c r="C13" s="41">
        <v>32</v>
      </c>
      <c r="D13" s="89">
        <f t="shared" si="0"/>
        <v>0.83481164562245636</v>
      </c>
      <c r="E13" s="45">
        <v>15898</v>
      </c>
      <c r="F13" s="102">
        <f>SUM(E13/B13)</f>
        <v>0.41474486069080663</v>
      </c>
      <c r="G13" s="100" t="s">
        <v>78</v>
      </c>
      <c r="H13" s="41">
        <v>78</v>
      </c>
      <c r="I13" s="41">
        <v>0</v>
      </c>
      <c r="J13" s="41">
        <v>78</v>
      </c>
    </row>
    <row r="14" spans="1:10" ht="15" x14ac:dyDescent="0.2">
      <c r="A14" s="1" t="s">
        <v>16</v>
      </c>
      <c r="B14" s="4">
        <v>30210</v>
      </c>
      <c r="C14" s="4">
        <v>44</v>
      </c>
      <c r="D14" s="87">
        <f t="shared" si="0"/>
        <v>1.4564713670969878</v>
      </c>
      <c r="E14" s="4">
        <v>41023</v>
      </c>
      <c r="F14" s="87">
        <f>SUM(E14/B14)</f>
        <v>1.3579278384640847</v>
      </c>
      <c r="G14" s="101">
        <v>15836</v>
      </c>
      <c r="H14" s="4">
        <v>78</v>
      </c>
      <c r="I14" s="4">
        <v>0</v>
      </c>
      <c r="J14" s="4">
        <v>78</v>
      </c>
    </row>
    <row r="15" spans="1:10" ht="15" x14ac:dyDescent="0.2">
      <c r="A15" s="39" t="s">
        <v>14</v>
      </c>
      <c r="B15" s="41">
        <v>29568</v>
      </c>
      <c r="C15" s="41">
        <v>52</v>
      </c>
      <c r="D15" s="89">
        <f t="shared" si="0"/>
        <v>1.7586580086580088</v>
      </c>
      <c r="E15" s="41">
        <v>36106</v>
      </c>
      <c r="F15" s="89">
        <f>SUM(E15/B15)</f>
        <v>1.2211174242424243</v>
      </c>
      <c r="G15" s="45">
        <v>20886</v>
      </c>
      <c r="H15" s="41">
        <v>78</v>
      </c>
      <c r="I15" s="41">
        <v>4</v>
      </c>
      <c r="J15" s="41">
        <v>82</v>
      </c>
    </row>
    <row r="16" spans="1:10" ht="15" x14ac:dyDescent="0.2">
      <c r="A16" s="1"/>
      <c r="B16" s="4"/>
      <c r="C16" s="4"/>
      <c r="E16" s="4"/>
      <c r="G16" s="4"/>
      <c r="H16" s="4"/>
      <c r="I16" s="4"/>
      <c r="J16" s="4"/>
    </row>
    <row r="17" spans="1:10" x14ac:dyDescent="0.2">
      <c r="A17" s="5" t="s">
        <v>73</v>
      </c>
      <c r="B17" s="10"/>
      <c r="C17" s="10"/>
      <c r="D17" s="88"/>
      <c r="E17" s="10"/>
      <c r="F17" s="88"/>
      <c r="G17" s="10"/>
      <c r="H17" s="10"/>
      <c r="I17" s="10"/>
      <c r="J17" s="10"/>
    </row>
    <row r="18" spans="1:10" ht="15" x14ac:dyDescent="0.2">
      <c r="A18" s="1" t="s">
        <v>19</v>
      </c>
      <c r="B18" s="4">
        <v>23265</v>
      </c>
      <c r="C18" s="4">
        <v>61</v>
      </c>
      <c r="D18" s="87">
        <f t="shared" ref="D18:D24" si="1">SUM(C18/B18)*1000</f>
        <v>2.6219643240919837</v>
      </c>
      <c r="E18" s="4">
        <v>48123</v>
      </c>
      <c r="F18" s="87">
        <f t="shared" ref="F18:F24" si="2">SUM(E18/B18)</f>
        <v>2.0684719535783365</v>
      </c>
      <c r="G18" s="4">
        <v>65977</v>
      </c>
      <c r="H18" s="4">
        <v>78</v>
      </c>
      <c r="I18" s="4">
        <v>11</v>
      </c>
      <c r="J18" s="4">
        <v>89</v>
      </c>
    </row>
    <row r="19" spans="1:10" ht="15" x14ac:dyDescent="0.2">
      <c r="A19" s="39" t="s">
        <v>20</v>
      </c>
      <c r="B19" s="41">
        <v>20495</v>
      </c>
      <c r="C19" s="41">
        <v>37</v>
      </c>
      <c r="D19" s="89">
        <f t="shared" si="1"/>
        <v>1.8053183703342279</v>
      </c>
      <c r="E19" s="41">
        <v>9291</v>
      </c>
      <c r="F19" s="89">
        <f t="shared" si="2"/>
        <v>0.45333008050744084</v>
      </c>
      <c r="G19" s="45">
        <v>7472</v>
      </c>
      <c r="H19" s="41">
        <v>78</v>
      </c>
      <c r="I19" s="41">
        <v>0</v>
      </c>
      <c r="J19" s="41">
        <v>78</v>
      </c>
    </row>
    <row r="20" spans="1:10" ht="15" x14ac:dyDescent="0.2">
      <c r="A20" s="1" t="s">
        <v>11</v>
      </c>
      <c r="B20" s="4">
        <v>19265</v>
      </c>
      <c r="C20" s="4">
        <v>29</v>
      </c>
      <c r="D20" s="87">
        <f t="shared" si="1"/>
        <v>1.5053205294575656</v>
      </c>
      <c r="E20" s="4">
        <v>26861</v>
      </c>
      <c r="F20" s="87">
        <f t="shared" si="2"/>
        <v>1.394290163508954</v>
      </c>
      <c r="G20" s="4">
        <v>6799</v>
      </c>
      <c r="H20" s="4">
        <v>78</v>
      </c>
      <c r="I20" s="4">
        <v>0</v>
      </c>
      <c r="J20" s="4">
        <v>78</v>
      </c>
    </row>
    <row r="21" spans="1:10" ht="15" x14ac:dyDescent="0.2">
      <c r="A21" s="39" t="s">
        <v>3</v>
      </c>
      <c r="B21" s="41">
        <v>15303</v>
      </c>
      <c r="C21" s="41">
        <v>54</v>
      </c>
      <c r="D21" s="89">
        <f t="shared" si="1"/>
        <v>3.5287198588512054</v>
      </c>
      <c r="E21" s="41">
        <v>10659</v>
      </c>
      <c r="F21" s="89">
        <f t="shared" si="2"/>
        <v>0.69653009213879635</v>
      </c>
      <c r="G21" s="100" t="s">
        <v>78</v>
      </c>
      <c r="H21" s="41">
        <v>78</v>
      </c>
      <c r="I21" s="41">
        <v>0</v>
      </c>
      <c r="J21" s="41">
        <v>78</v>
      </c>
    </row>
    <row r="22" spans="1:10" ht="15" x14ac:dyDescent="0.2">
      <c r="A22" s="1" t="s">
        <v>4</v>
      </c>
      <c r="B22" s="4">
        <v>13809</v>
      </c>
      <c r="C22" s="4">
        <v>33</v>
      </c>
      <c r="D22" s="87">
        <f t="shared" si="1"/>
        <v>2.3897458179448186</v>
      </c>
      <c r="E22" s="4">
        <v>8276</v>
      </c>
      <c r="F22" s="87">
        <f t="shared" si="2"/>
        <v>0.59931928452458538</v>
      </c>
      <c r="G22" s="274" t="s">
        <v>78</v>
      </c>
      <c r="H22" s="4">
        <v>78</v>
      </c>
      <c r="I22" s="4">
        <v>5</v>
      </c>
      <c r="J22" s="4">
        <v>83</v>
      </c>
    </row>
    <row r="23" spans="1:10" ht="15" x14ac:dyDescent="0.2">
      <c r="A23" s="39" t="s">
        <v>7</v>
      </c>
      <c r="B23" s="41">
        <v>13378</v>
      </c>
      <c r="C23" s="41">
        <v>6</v>
      </c>
      <c r="D23" s="89">
        <f t="shared" si="1"/>
        <v>0.44849753326356706</v>
      </c>
      <c r="E23" s="41">
        <v>4003</v>
      </c>
      <c r="F23" s="89">
        <f t="shared" si="2"/>
        <v>0.29922260427567648</v>
      </c>
      <c r="G23" s="45">
        <v>1727</v>
      </c>
      <c r="H23" s="41">
        <v>78</v>
      </c>
      <c r="I23" s="41">
        <v>0</v>
      </c>
      <c r="J23" s="41">
        <v>78</v>
      </c>
    </row>
    <row r="24" spans="1:10" ht="15" x14ac:dyDescent="0.2">
      <c r="A24" s="1" t="s">
        <v>1</v>
      </c>
      <c r="B24" s="152">
        <v>11906</v>
      </c>
      <c r="C24" s="4">
        <v>25</v>
      </c>
      <c r="D24" s="87">
        <f t="shared" si="1"/>
        <v>2.0997816227112378</v>
      </c>
      <c r="E24" s="4">
        <v>5690</v>
      </c>
      <c r="F24" s="87">
        <f t="shared" si="2"/>
        <v>0.47791029732907775</v>
      </c>
      <c r="G24" s="4">
        <v>4136</v>
      </c>
      <c r="H24" s="4">
        <v>78</v>
      </c>
      <c r="I24" s="4">
        <v>1</v>
      </c>
      <c r="J24" s="4">
        <v>79</v>
      </c>
    </row>
    <row r="25" spans="1:10" ht="15" x14ac:dyDescent="0.2">
      <c r="A25" s="248"/>
      <c r="B25" s="94"/>
      <c r="C25" s="247"/>
      <c r="D25" s="268"/>
      <c r="E25" s="247"/>
      <c r="F25" s="268"/>
      <c r="G25" s="274"/>
      <c r="H25" s="247"/>
      <c r="I25" s="247"/>
      <c r="J25" s="247"/>
    </row>
    <row r="26" spans="1:10" ht="15" x14ac:dyDescent="0.2">
      <c r="A26" s="180" t="s">
        <v>74</v>
      </c>
      <c r="B26" s="184"/>
      <c r="C26" s="10"/>
      <c r="D26" s="88"/>
      <c r="E26" s="10"/>
      <c r="F26" s="88"/>
      <c r="G26" s="10"/>
      <c r="H26" s="10"/>
      <c r="I26" s="10"/>
      <c r="J26" s="10"/>
    </row>
    <row r="27" spans="1:10" ht="15" x14ac:dyDescent="0.25">
      <c r="A27" s="259" t="s">
        <v>17</v>
      </c>
      <c r="B27" s="266">
        <v>9799</v>
      </c>
      <c r="C27" s="41">
        <v>41</v>
      </c>
      <c r="D27" s="89">
        <f t="shared" ref="D27:D34" si="3">SUM(C27/B27)*1000</f>
        <v>4.1841004184100417</v>
      </c>
      <c r="E27" s="41">
        <v>16684</v>
      </c>
      <c r="F27" s="89">
        <f t="shared" ref="F27:F34" si="4">SUM(E27/B27)</f>
        <v>1.7026227166037351</v>
      </c>
      <c r="G27" s="100" t="s">
        <v>78</v>
      </c>
      <c r="H27" s="41">
        <v>78</v>
      </c>
      <c r="I27" s="41">
        <v>1</v>
      </c>
      <c r="J27" s="41">
        <v>79</v>
      </c>
    </row>
    <row r="28" spans="1:10" ht="15" x14ac:dyDescent="0.2">
      <c r="A28" s="1" t="s">
        <v>15</v>
      </c>
      <c r="B28" s="4">
        <v>8562</v>
      </c>
      <c r="C28" s="4">
        <v>8</v>
      </c>
      <c r="D28" s="87">
        <f t="shared" si="3"/>
        <v>0.9343611305769679</v>
      </c>
      <c r="E28" s="4">
        <v>15836</v>
      </c>
      <c r="F28" s="87">
        <f t="shared" si="4"/>
        <v>1.8495678579771082</v>
      </c>
      <c r="G28" s="274" t="s">
        <v>78</v>
      </c>
      <c r="H28" s="4">
        <v>78</v>
      </c>
      <c r="I28" s="4">
        <v>1</v>
      </c>
      <c r="J28" s="4">
        <v>79</v>
      </c>
    </row>
    <row r="29" spans="1:10" ht="15" x14ac:dyDescent="0.2">
      <c r="A29" s="39" t="s">
        <v>9</v>
      </c>
      <c r="B29" s="41">
        <v>8476</v>
      </c>
      <c r="C29" s="41">
        <v>16</v>
      </c>
      <c r="D29" s="89">
        <f t="shared" si="3"/>
        <v>1.8876828692779615</v>
      </c>
      <c r="E29" s="41">
        <v>8499</v>
      </c>
      <c r="F29" s="89">
        <f t="shared" si="4"/>
        <v>1.0027135441245871</v>
      </c>
      <c r="G29" s="45">
        <v>7000</v>
      </c>
      <c r="H29" s="41">
        <v>78</v>
      </c>
      <c r="I29" s="41">
        <v>0</v>
      </c>
      <c r="J29" s="41">
        <v>78</v>
      </c>
    </row>
    <row r="30" spans="1:10" ht="15" x14ac:dyDescent="0.2">
      <c r="A30" s="1" t="s">
        <v>21</v>
      </c>
      <c r="B30" s="4">
        <v>8064</v>
      </c>
      <c r="C30" s="4">
        <v>15</v>
      </c>
      <c r="D30" s="87">
        <f t="shared" si="3"/>
        <v>1.8601190476190474</v>
      </c>
      <c r="E30" s="4">
        <v>9544</v>
      </c>
      <c r="F30" s="87">
        <f t="shared" si="4"/>
        <v>1.183531746031746</v>
      </c>
      <c r="G30" s="274" t="s">
        <v>78</v>
      </c>
      <c r="H30" s="4">
        <v>78</v>
      </c>
      <c r="I30" s="4">
        <v>0</v>
      </c>
      <c r="J30" s="4">
        <v>78</v>
      </c>
    </row>
    <row r="31" spans="1:10" ht="15" x14ac:dyDescent="0.2">
      <c r="A31" s="39" t="s">
        <v>5</v>
      </c>
      <c r="B31" s="41">
        <v>7410</v>
      </c>
      <c r="C31" s="41">
        <v>24</v>
      </c>
      <c r="D31" s="89">
        <f t="shared" si="3"/>
        <v>3.2388663967611335</v>
      </c>
      <c r="E31" s="41">
        <v>11358</v>
      </c>
      <c r="F31" s="89">
        <f t="shared" si="4"/>
        <v>1.5327935222672064</v>
      </c>
      <c r="G31" s="100">
        <v>6236</v>
      </c>
      <c r="H31" s="41">
        <v>78</v>
      </c>
      <c r="I31" s="41">
        <v>0</v>
      </c>
      <c r="J31" s="41">
        <v>78</v>
      </c>
    </row>
    <row r="32" spans="1:10" ht="15" x14ac:dyDescent="0.2">
      <c r="A32" s="1" t="s">
        <v>22</v>
      </c>
      <c r="B32" s="4">
        <v>6927</v>
      </c>
      <c r="C32" s="4">
        <v>9</v>
      </c>
      <c r="D32" s="87">
        <f t="shared" si="3"/>
        <v>1.29926375054136</v>
      </c>
      <c r="E32" s="4">
        <v>4195</v>
      </c>
      <c r="F32" s="87">
        <f t="shared" si="4"/>
        <v>0.6056012703912228</v>
      </c>
      <c r="G32" s="4">
        <v>1883</v>
      </c>
      <c r="H32" s="4">
        <v>78</v>
      </c>
      <c r="I32" s="4">
        <v>0</v>
      </c>
      <c r="J32" s="4">
        <v>78</v>
      </c>
    </row>
    <row r="33" spans="1:10" ht="15" x14ac:dyDescent="0.2">
      <c r="A33" s="39" t="s">
        <v>8</v>
      </c>
      <c r="B33" s="41">
        <v>4696</v>
      </c>
      <c r="C33" s="41">
        <v>6</v>
      </c>
      <c r="D33" s="89">
        <f t="shared" si="3"/>
        <v>1.2776831345826234</v>
      </c>
      <c r="E33" s="41">
        <v>5675</v>
      </c>
      <c r="F33" s="89">
        <f t="shared" si="4"/>
        <v>1.2084752981260647</v>
      </c>
      <c r="G33" s="100">
        <v>567</v>
      </c>
      <c r="H33" s="41">
        <v>78</v>
      </c>
      <c r="I33" s="41">
        <v>0</v>
      </c>
      <c r="J33" s="41">
        <v>78</v>
      </c>
    </row>
    <row r="34" spans="1:10" ht="15" x14ac:dyDescent="0.2">
      <c r="A34" s="1" t="s">
        <v>13</v>
      </c>
      <c r="B34" s="4">
        <v>2397</v>
      </c>
      <c r="C34" s="4">
        <v>7</v>
      </c>
      <c r="D34" s="87">
        <f t="shared" si="3"/>
        <v>2.9203170629954109</v>
      </c>
      <c r="E34" s="13">
        <v>3033</v>
      </c>
      <c r="F34" s="103">
        <f t="shared" si="4"/>
        <v>1.265331664580726</v>
      </c>
      <c r="G34" s="274" t="s">
        <v>78</v>
      </c>
      <c r="H34" s="4">
        <v>78</v>
      </c>
      <c r="I34" s="4">
        <v>2</v>
      </c>
      <c r="J34" s="4">
        <v>80</v>
      </c>
    </row>
    <row r="35" spans="1:10" x14ac:dyDescent="0.2">
      <c r="B35" s="4"/>
      <c r="C35" s="4"/>
      <c r="E35" s="4"/>
      <c r="G35" s="4"/>
      <c r="H35" s="4"/>
      <c r="I35" s="4"/>
      <c r="J35" s="4"/>
    </row>
    <row r="36" spans="1:10" ht="15" x14ac:dyDescent="0.25">
      <c r="A36" s="6" t="s">
        <v>76</v>
      </c>
      <c r="B36" s="15">
        <f>SUM(B6:B34)</f>
        <v>579315</v>
      </c>
      <c r="C36" s="15">
        <f>SUM(C6:C34)</f>
        <v>904</v>
      </c>
      <c r="D36" s="90">
        <f>SUM(C36/B36)*1000</f>
        <v>1.5604636510361376</v>
      </c>
      <c r="E36" s="15">
        <f>SUM(E6:E34)</f>
        <v>583863</v>
      </c>
      <c r="F36" s="90">
        <f>SUM(E36/B36)</f>
        <v>1.0078506512001242</v>
      </c>
      <c r="G36" s="15">
        <f>SUM(G6:G34)</f>
        <v>290752</v>
      </c>
      <c r="H36" s="15">
        <v>78</v>
      </c>
      <c r="I36" s="15">
        <f>SUM(I6:I34)</f>
        <v>63</v>
      </c>
      <c r="J36" s="22" t="s">
        <v>77</v>
      </c>
    </row>
  </sheetData>
  <mergeCells count="9">
    <mergeCell ref="H2:I2"/>
    <mergeCell ref="J2:J3"/>
    <mergeCell ref="A1:J1"/>
    <mergeCell ref="B2:B3"/>
    <mergeCell ref="C2:C3"/>
    <mergeCell ref="D2:D3"/>
    <mergeCell ref="E2:E3"/>
    <mergeCell ref="F2:F3"/>
    <mergeCell ref="G2:G3"/>
  </mergeCells>
  <pageMargins left="0.25" right="0.25" top="0.75" bottom="0.75" header="0.3" footer="0.3"/>
  <pageSetup paperSize="5" scale="96" fitToWidth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36"/>
  <sheetViews>
    <sheetView workbookViewId="0">
      <selection activeCell="M36" sqref="M36"/>
    </sheetView>
  </sheetViews>
  <sheetFormatPr defaultRowHeight="12.75" x14ac:dyDescent="0.2"/>
  <cols>
    <col min="1" max="1" width="35.85546875" customWidth="1"/>
    <col min="2" max="2" width="10.5703125" customWidth="1"/>
    <col min="3" max="3" width="10.85546875" customWidth="1"/>
    <col min="4" max="4" width="11.28515625" customWidth="1"/>
    <col min="5" max="5" width="10.5703125" customWidth="1"/>
    <col min="6" max="6" width="11.140625" customWidth="1"/>
    <col min="7" max="7" width="10.42578125" customWidth="1"/>
    <col min="8" max="8" width="11.5703125" customWidth="1"/>
    <col min="9" max="9" width="11.28515625" customWidth="1"/>
    <col min="10" max="10" width="11.140625" customWidth="1"/>
  </cols>
  <sheetData>
    <row r="1" spans="1:13" s="26" customFormat="1" x14ac:dyDescent="0.2">
      <c r="A1" s="276" t="s">
        <v>523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87"/>
    </row>
    <row r="2" spans="1:13" s="26" customFormat="1" x14ac:dyDescent="0.2">
      <c r="A2" s="70"/>
      <c r="B2" s="71"/>
      <c r="C2" s="300" t="s">
        <v>230</v>
      </c>
      <c r="D2" s="300"/>
      <c r="E2" s="300" t="s">
        <v>231</v>
      </c>
      <c r="F2" s="300"/>
      <c r="G2" s="300" t="s">
        <v>232</v>
      </c>
      <c r="H2" s="300"/>
      <c r="I2" s="300" t="s">
        <v>241</v>
      </c>
      <c r="J2" s="300"/>
      <c r="K2" s="300" t="s">
        <v>233</v>
      </c>
      <c r="L2" s="300"/>
      <c r="M2" s="300"/>
    </row>
    <row r="3" spans="1:13" s="26" customFormat="1" ht="27" customHeight="1" x14ac:dyDescent="0.2">
      <c r="A3" s="97"/>
      <c r="B3" s="98" t="s">
        <v>141</v>
      </c>
      <c r="C3" s="83" t="s">
        <v>234</v>
      </c>
      <c r="D3" s="83" t="s">
        <v>235</v>
      </c>
      <c r="E3" s="83" t="s">
        <v>236</v>
      </c>
      <c r="F3" s="83" t="s">
        <v>237</v>
      </c>
      <c r="G3" s="83" t="s">
        <v>236</v>
      </c>
      <c r="H3" s="83" t="s">
        <v>237</v>
      </c>
      <c r="I3" s="83" t="s">
        <v>236</v>
      </c>
      <c r="J3" s="83" t="s">
        <v>237</v>
      </c>
      <c r="K3" s="83" t="s">
        <v>238</v>
      </c>
      <c r="L3" s="104" t="s">
        <v>239</v>
      </c>
      <c r="M3" s="83" t="s">
        <v>240</v>
      </c>
    </row>
    <row r="4" spans="1:13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">
      <c r="A5" s="5" t="s">
        <v>75</v>
      </c>
      <c r="B5" s="14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" x14ac:dyDescent="0.2">
      <c r="A6" s="1" t="s">
        <v>10</v>
      </c>
      <c r="B6" s="4">
        <v>98327</v>
      </c>
      <c r="C6" s="4">
        <v>1100</v>
      </c>
      <c r="D6" s="4">
        <v>32009</v>
      </c>
      <c r="E6" s="4">
        <v>688</v>
      </c>
      <c r="F6" s="4">
        <v>26330</v>
      </c>
      <c r="G6" s="4">
        <v>141</v>
      </c>
      <c r="H6" s="4">
        <v>1541</v>
      </c>
      <c r="I6" s="4">
        <v>271</v>
      </c>
      <c r="J6" s="4">
        <v>4228</v>
      </c>
      <c r="K6" s="4">
        <v>4973</v>
      </c>
      <c r="L6" s="4">
        <v>2680</v>
      </c>
      <c r="M6" s="4">
        <v>7653</v>
      </c>
    </row>
    <row r="7" spans="1:13" ht="15" x14ac:dyDescent="0.2">
      <c r="A7" s="39" t="s">
        <v>12</v>
      </c>
      <c r="B7" s="41">
        <v>79547</v>
      </c>
      <c r="C7" s="41">
        <v>1077</v>
      </c>
      <c r="D7" s="41">
        <v>30164</v>
      </c>
      <c r="E7" s="41">
        <v>617</v>
      </c>
      <c r="F7" s="41">
        <v>20108</v>
      </c>
      <c r="G7" s="41">
        <v>153</v>
      </c>
      <c r="H7" s="41">
        <v>2838</v>
      </c>
      <c r="I7" s="41">
        <v>307</v>
      </c>
      <c r="J7" s="41">
        <v>7224</v>
      </c>
      <c r="K7" s="41">
        <v>3361</v>
      </c>
      <c r="L7" s="41">
        <v>242</v>
      </c>
      <c r="M7" s="41">
        <v>3603</v>
      </c>
    </row>
    <row r="8" spans="1:13" ht="15" x14ac:dyDescent="0.2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">
      <c r="A9" s="5" t="s">
        <v>72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" x14ac:dyDescent="0.2">
      <c r="A10" s="1" t="s">
        <v>2</v>
      </c>
      <c r="B10" s="4">
        <v>46242</v>
      </c>
      <c r="C10" s="4">
        <v>1246</v>
      </c>
      <c r="D10" s="4">
        <v>28454</v>
      </c>
      <c r="E10" s="4">
        <v>652</v>
      </c>
      <c r="F10" s="4">
        <v>20566</v>
      </c>
      <c r="G10" s="4">
        <v>376</v>
      </c>
      <c r="H10" s="4">
        <v>4318</v>
      </c>
      <c r="I10" s="4">
        <v>218</v>
      </c>
      <c r="J10" s="4">
        <v>3570</v>
      </c>
      <c r="K10" s="4">
        <v>2179</v>
      </c>
      <c r="L10" s="4">
        <v>379</v>
      </c>
      <c r="M10" s="4">
        <v>2558</v>
      </c>
    </row>
    <row r="11" spans="1:13" ht="15" x14ac:dyDescent="0.2">
      <c r="A11" s="39" t="s">
        <v>18</v>
      </c>
      <c r="B11" s="41">
        <v>43534</v>
      </c>
      <c r="C11" s="41">
        <v>1498</v>
      </c>
      <c r="D11" s="41">
        <v>42970</v>
      </c>
      <c r="E11" s="41">
        <v>1057</v>
      </c>
      <c r="F11" s="41">
        <v>35239</v>
      </c>
      <c r="G11" s="41">
        <v>211</v>
      </c>
      <c r="H11" s="41">
        <v>3146</v>
      </c>
      <c r="I11" s="41">
        <v>230</v>
      </c>
      <c r="J11" s="41">
        <v>4585</v>
      </c>
      <c r="K11" s="41">
        <v>926</v>
      </c>
      <c r="L11" s="41">
        <v>287</v>
      </c>
      <c r="M11" s="41">
        <v>1213</v>
      </c>
    </row>
    <row r="12" spans="1:13" ht="15" x14ac:dyDescent="0.2">
      <c r="A12" s="1" t="s">
        <v>6</v>
      </c>
      <c r="B12" s="4">
        <v>39803</v>
      </c>
      <c r="C12" s="4">
        <v>775</v>
      </c>
      <c r="D12" s="4">
        <v>20491</v>
      </c>
      <c r="E12" s="4">
        <v>407</v>
      </c>
      <c r="F12" s="4">
        <v>11713</v>
      </c>
      <c r="G12" s="4">
        <v>109</v>
      </c>
      <c r="H12" s="4">
        <v>1210</v>
      </c>
      <c r="I12" s="4">
        <v>259</v>
      </c>
      <c r="J12" s="4">
        <v>7568</v>
      </c>
      <c r="K12" s="4">
        <v>668</v>
      </c>
      <c r="L12" s="4">
        <v>173</v>
      </c>
      <c r="M12" s="4">
        <v>841</v>
      </c>
    </row>
    <row r="13" spans="1:13" ht="15" x14ac:dyDescent="0.2">
      <c r="A13" s="39" t="s">
        <v>0</v>
      </c>
      <c r="B13" s="41">
        <v>38332</v>
      </c>
      <c r="C13" s="41">
        <v>955</v>
      </c>
      <c r="D13" s="41">
        <v>20872</v>
      </c>
      <c r="E13" s="41">
        <v>588</v>
      </c>
      <c r="F13" s="41">
        <v>14414</v>
      </c>
      <c r="G13" s="41">
        <v>62</v>
      </c>
      <c r="H13" s="41">
        <v>993</v>
      </c>
      <c r="I13" s="41">
        <v>305</v>
      </c>
      <c r="J13" s="41">
        <v>5465</v>
      </c>
      <c r="K13" s="41">
        <v>743</v>
      </c>
      <c r="L13" s="41">
        <v>0</v>
      </c>
      <c r="M13" s="41">
        <v>743</v>
      </c>
    </row>
    <row r="14" spans="1:13" ht="15" x14ac:dyDescent="0.2">
      <c r="A14" s="1" t="s">
        <v>16</v>
      </c>
      <c r="B14" s="4">
        <v>30210</v>
      </c>
      <c r="C14" s="4">
        <v>535</v>
      </c>
      <c r="D14" s="4">
        <v>9021</v>
      </c>
      <c r="E14" s="4">
        <v>271</v>
      </c>
      <c r="F14" s="4">
        <v>3912</v>
      </c>
      <c r="G14" s="4">
        <v>16</v>
      </c>
      <c r="H14" s="4">
        <v>363</v>
      </c>
      <c r="I14" s="4">
        <v>248</v>
      </c>
      <c r="J14" s="101">
        <v>3746</v>
      </c>
      <c r="K14" s="4"/>
      <c r="L14" s="4"/>
      <c r="M14" s="4"/>
    </row>
    <row r="15" spans="1:13" ht="15" x14ac:dyDescent="0.2">
      <c r="A15" s="39" t="s">
        <v>14</v>
      </c>
      <c r="B15" s="41">
        <v>29568</v>
      </c>
      <c r="C15" s="41">
        <v>1185</v>
      </c>
      <c r="D15" s="41">
        <v>30163</v>
      </c>
      <c r="E15" s="41">
        <v>852</v>
      </c>
      <c r="F15" s="41">
        <v>24415</v>
      </c>
      <c r="G15" s="41">
        <v>186</v>
      </c>
      <c r="H15" s="41">
        <v>2119</v>
      </c>
      <c r="I15" s="41">
        <v>147</v>
      </c>
      <c r="J15" s="41">
        <v>3629</v>
      </c>
      <c r="K15" s="41">
        <v>1587</v>
      </c>
      <c r="L15" s="41">
        <v>535</v>
      </c>
      <c r="M15" s="41">
        <v>2122</v>
      </c>
    </row>
    <row r="16" spans="1:13" ht="15" x14ac:dyDescent="0.2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">
      <c r="A17" s="5" t="s">
        <v>73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" x14ac:dyDescent="0.2">
      <c r="A18" s="1" t="s">
        <v>19</v>
      </c>
      <c r="B18" s="4">
        <v>23265</v>
      </c>
      <c r="C18" s="4">
        <v>1446</v>
      </c>
      <c r="D18" s="4">
        <v>43662</v>
      </c>
      <c r="E18" s="4">
        <v>966</v>
      </c>
      <c r="F18" s="4">
        <v>27522</v>
      </c>
      <c r="G18" s="4">
        <v>102</v>
      </c>
      <c r="H18" s="4">
        <v>2941</v>
      </c>
      <c r="I18" s="4">
        <v>378</v>
      </c>
      <c r="J18" s="4">
        <v>13199</v>
      </c>
      <c r="K18" s="4">
        <v>908</v>
      </c>
      <c r="L18" s="4">
        <v>186</v>
      </c>
      <c r="M18" s="4">
        <v>1094</v>
      </c>
    </row>
    <row r="19" spans="1:13" ht="15" x14ac:dyDescent="0.2">
      <c r="A19" s="39" t="s">
        <v>20</v>
      </c>
      <c r="B19" s="41">
        <v>20495</v>
      </c>
      <c r="C19" s="41">
        <v>445</v>
      </c>
      <c r="D19" s="41">
        <v>14369</v>
      </c>
      <c r="E19" s="41">
        <v>348</v>
      </c>
      <c r="F19" s="41">
        <v>12170</v>
      </c>
      <c r="G19" s="41">
        <v>6</v>
      </c>
      <c r="H19" s="41">
        <v>499</v>
      </c>
      <c r="I19" s="41">
        <v>91</v>
      </c>
      <c r="J19" s="41">
        <v>1700</v>
      </c>
      <c r="K19" s="41">
        <v>763</v>
      </c>
      <c r="L19" s="41">
        <v>0</v>
      </c>
      <c r="M19" s="41">
        <v>763</v>
      </c>
    </row>
    <row r="20" spans="1:13" ht="15" x14ac:dyDescent="0.2">
      <c r="A20" s="1" t="s">
        <v>11</v>
      </c>
      <c r="B20" s="4">
        <v>19265</v>
      </c>
      <c r="C20" s="4">
        <v>1334</v>
      </c>
      <c r="D20" s="4">
        <v>18743</v>
      </c>
      <c r="E20" s="4">
        <v>1147</v>
      </c>
      <c r="F20" s="4">
        <v>16901</v>
      </c>
      <c r="G20" s="4">
        <v>65</v>
      </c>
      <c r="H20" s="4">
        <v>527</v>
      </c>
      <c r="I20" s="4">
        <v>122</v>
      </c>
      <c r="J20" s="4">
        <v>1315</v>
      </c>
      <c r="K20" s="4">
        <v>1304</v>
      </c>
      <c r="L20" s="4">
        <v>202</v>
      </c>
      <c r="M20" s="4">
        <v>1506</v>
      </c>
    </row>
    <row r="21" spans="1:13" ht="15" x14ac:dyDescent="0.2">
      <c r="A21" s="39" t="s">
        <v>3</v>
      </c>
      <c r="B21" s="41">
        <v>15303</v>
      </c>
      <c r="C21" s="41">
        <v>609</v>
      </c>
      <c r="D21" s="41">
        <v>5681</v>
      </c>
      <c r="E21" s="41">
        <v>344</v>
      </c>
      <c r="F21" s="41">
        <v>3207</v>
      </c>
      <c r="G21" s="41">
        <v>14</v>
      </c>
      <c r="H21" s="41">
        <v>176</v>
      </c>
      <c r="I21" s="41">
        <v>251</v>
      </c>
      <c r="J21" s="41">
        <v>2298</v>
      </c>
      <c r="K21" s="41">
        <v>789</v>
      </c>
      <c r="L21" s="41">
        <v>384</v>
      </c>
      <c r="M21" s="41">
        <v>1173</v>
      </c>
    </row>
    <row r="22" spans="1:13" ht="15" x14ac:dyDescent="0.2">
      <c r="A22" s="1" t="s">
        <v>4</v>
      </c>
      <c r="B22" s="4">
        <v>13809</v>
      </c>
      <c r="C22" s="4">
        <v>692</v>
      </c>
      <c r="D22" s="4">
        <v>9843</v>
      </c>
      <c r="E22" s="4">
        <v>235</v>
      </c>
      <c r="F22" s="4">
        <v>4117</v>
      </c>
      <c r="G22" s="4">
        <v>345</v>
      </c>
      <c r="H22" s="4">
        <v>3573</v>
      </c>
      <c r="I22" s="4">
        <v>112</v>
      </c>
      <c r="J22" s="4">
        <v>2153</v>
      </c>
      <c r="K22" s="4">
        <v>274</v>
      </c>
      <c r="L22" s="4">
        <v>49</v>
      </c>
      <c r="M22" s="4">
        <v>323</v>
      </c>
    </row>
    <row r="23" spans="1:13" ht="15" x14ac:dyDescent="0.2">
      <c r="A23" s="39" t="s">
        <v>7</v>
      </c>
      <c r="B23" s="41">
        <v>13378</v>
      </c>
      <c r="C23" s="41">
        <v>88</v>
      </c>
      <c r="D23" s="41">
        <v>1164</v>
      </c>
      <c r="E23" s="41">
        <v>67</v>
      </c>
      <c r="F23" s="41">
        <v>972</v>
      </c>
      <c r="G23" s="41">
        <v>18</v>
      </c>
      <c r="H23" s="41">
        <v>74</v>
      </c>
      <c r="I23" s="41">
        <v>3</v>
      </c>
      <c r="J23" s="41">
        <v>118</v>
      </c>
      <c r="K23" s="41">
        <v>216</v>
      </c>
      <c r="L23" s="41">
        <v>6</v>
      </c>
      <c r="M23" s="41">
        <v>222</v>
      </c>
    </row>
    <row r="24" spans="1:13" ht="15" x14ac:dyDescent="0.2">
      <c r="A24" s="1" t="s">
        <v>1</v>
      </c>
      <c r="B24" s="152">
        <v>11906</v>
      </c>
      <c r="C24" s="4">
        <v>776</v>
      </c>
      <c r="D24" s="4">
        <v>10005</v>
      </c>
      <c r="E24" s="4">
        <v>601</v>
      </c>
      <c r="F24" s="4">
        <v>8546</v>
      </c>
      <c r="G24" s="4">
        <v>29</v>
      </c>
      <c r="H24" s="4">
        <v>359</v>
      </c>
      <c r="I24" s="4">
        <v>146</v>
      </c>
      <c r="J24" s="4">
        <v>1100</v>
      </c>
      <c r="K24" s="4">
        <v>565</v>
      </c>
      <c r="L24" s="4">
        <v>56</v>
      </c>
      <c r="M24" s="4">
        <v>621</v>
      </c>
    </row>
    <row r="25" spans="1:13" ht="15" x14ac:dyDescent="0.2">
      <c r="A25" s="248"/>
      <c r="B25" s="94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</row>
    <row r="26" spans="1:13" ht="15" x14ac:dyDescent="0.2">
      <c r="A26" s="180" t="s">
        <v>74</v>
      </c>
      <c r="B26" s="184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</row>
    <row r="27" spans="1:13" ht="15" x14ac:dyDescent="0.25">
      <c r="A27" s="259" t="s">
        <v>17</v>
      </c>
      <c r="B27" s="266">
        <v>9799</v>
      </c>
      <c r="C27" s="196">
        <v>896</v>
      </c>
      <c r="D27" s="196">
        <v>18832</v>
      </c>
      <c r="E27" s="196">
        <v>583</v>
      </c>
      <c r="F27" s="196">
        <v>13013</v>
      </c>
      <c r="G27" s="196">
        <v>106</v>
      </c>
      <c r="H27" s="196">
        <v>979</v>
      </c>
      <c r="I27" s="196">
        <v>207</v>
      </c>
      <c r="J27" s="196">
        <v>4840</v>
      </c>
      <c r="K27" s="196">
        <v>265</v>
      </c>
      <c r="L27" s="196">
        <v>125</v>
      </c>
      <c r="M27" s="196">
        <v>390</v>
      </c>
    </row>
    <row r="28" spans="1:13" ht="15" x14ac:dyDescent="0.2">
      <c r="A28" s="1" t="s">
        <v>15</v>
      </c>
      <c r="B28" s="4">
        <v>8562</v>
      </c>
      <c r="C28" s="4">
        <v>191</v>
      </c>
      <c r="D28" s="4">
        <v>8553</v>
      </c>
      <c r="E28" s="4">
        <v>122</v>
      </c>
      <c r="F28" s="4">
        <v>7843</v>
      </c>
      <c r="G28" s="4">
        <v>0</v>
      </c>
      <c r="H28" s="4">
        <v>0</v>
      </c>
      <c r="I28" s="4">
        <v>69</v>
      </c>
      <c r="J28" s="4">
        <v>710</v>
      </c>
      <c r="K28" s="4">
        <v>228</v>
      </c>
      <c r="L28" s="4">
        <v>156</v>
      </c>
      <c r="M28" s="4">
        <v>384</v>
      </c>
    </row>
    <row r="29" spans="1:13" ht="15" x14ac:dyDescent="0.2">
      <c r="A29" s="39" t="s">
        <v>9</v>
      </c>
      <c r="B29" s="41">
        <v>8476</v>
      </c>
      <c r="C29" s="41">
        <v>285</v>
      </c>
      <c r="D29" s="41">
        <v>7078</v>
      </c>
      <c r="E29" s="41">
        <v>220</v>
      </c>
      <c r="F29" s="41">
        <v>5585</v>
      </c>
      <c r="G29" s="41">
        <v>35</v>
      </c>
      <c r="H29" s="41">
        <v>643</v>
      </c>
      <c r="I29" s="41">
        <v>30</v>
      </c>
      <c r="J29" s="41">
        <v>850</v>
      </c>
      <c r="K29" s="41">
        <v>463</v>
      </c>
      <c r="L29" s="41">
        <v>81</v>
      </c>
      <c r="M29" s="41">
        <v>544</v>
      </c>
    </row>
    <row r="30" spans="1:13" ht="15" x14ac:dyDescent="0.2">
      <c r="A30" s="1" t="s">
        <v>21</v>
      </c>
      <c r="B30" s="4">
        <v>8064</v>
      </c>
      <c r="C30" s="4">
        <v>181</v>
      </c>
      <c r="D30" s="4">
        <v>1438</v>
      </c>
      <c r="E30" s="4">
        <v>174</v>
      </c>
      <c r="F30" s="4">
        <v>1249</v>
      </c>
      <c r="G30" s="4">
        <v>2</v>
      </c>
      <c r="H30" s="4">
        <v>45</v>
      </c>
      <c r="I30" s="4">
        <v>5</v>
      </c>
      <c r="J30" s="4">
        <v>144</v>
      </c>
      <c r="K30" s="4">
        <v>635</v>
      </c>
      <c r="L30" s="4">
        <v>176</v>
      </c>
      <c r="M30" s="4">
        <v>811</v>
      </c>
    </row>
    <row r="31" spans="1:13" ht="15" x14ac:dyDescent="0.2">
      <c r="A31" s="39" t="s">
        <v>5</v>
      </c>
      <c r="B31" s="41">
        <v>7410</v>
      </c>
      <c r="C31" s="41">
        <v>937</v>
      </c>
      <c r="D31" s="41">
        <v>14023</v>
      </c>
      <c r="E31" s="41">
        <v>703</v>
      </c>
      <c r="F31" s="41">
        <v>11741</v>
      </c>
      <c r="G31" s="41">
        <v>26</v>
      </c>
      <c r="H31" s="41">
        <v>219</v>
      </c>
      <c r="I31" s="41">
        <v>208</v>
      </c>
      <c r="J31" s="41">
        <v>2063</v>
      </c>
      <c r="K31" s="41">
        <v>230</v>
      </c>
      <c r="L31" s="41">
        <v>0</v>
      </c>
      <c r="M31" s="41">
        <v>230</v>
      </c>
    </row>
    <row r="32" spans="1:13" ht="15" x14ac:dyDescent="0.2">
      <c r="A32" s="1" t="s">
        <v>22</v>
      </c>
      <c r="B32" s="4">
        <v>6927</v>
      </c>
      <c r="C32" s="4">
        <v>255</v>
      </c>
      <c r="D32" s="4">
        <v>2879</v>
      </c>
      <c r="E32" s="4">
        <v>153</v>
      </c>
      <c r="F32" s="4">
        <v>2198</v>
      </c>
      <c r="G32" s="4">
        <v>18</v>
      </c>
      <c r="H32" s="4">
        <v>105</v>
      </c>
      <c r="I32" s="4">
        <v>84</v>
      </c>
      <c r="J32" s="4">
        <v>576</v>
      </c>
      <c r="K32" s="4">
        <v>262</v>
      </c>
      <c r="L32" s="4">
        <v>72</v>
      </c>
      <c r="M32" s="4">
        <v>334</v>
      </c>
    </row>
    <row r="33" spans="1:13" ht="15" x14ac:dyDescent="0.2">
      <c r="A33" s="39" t="s">
        <v>8</v>
      </c>
      <c r="B33" s="41">
        <v>4696</v>
      </c>
      <c r="C33" s="41">
        <v>176</v>
      </c>
      <c r="D33" s="41">
        <v>1877</v>
      </c>
      <c r="E33" s="41">
        <v>112</v>
      </c>
      <c r="F33" s="41">
        <v>1325</v>
      </c>
      <c r="G33" s="41">
        <v>39</v>
      </c>
      <c r="H33" s="41">
        <v>120</v>
      </c>
      <c r="I33" s="41">
        <v>25</v>
      </c>
      <c r="J33" s="41">
        <v>432</v>
      </c>
      <c r="K33" s="41">
        <v>245</v>
      </c>
      <c r="L33" s="41">
        <v>0</v>
      </c>
      <c r="M33" s="41">
        <v>245</v>
      </c>
    </row>
    <row r="34" spans="1:13" ht="15" x14ac:dyDescent="0.2">
      <c r="A34" s="1" t="s">
        <v>13</v>
      </c>
      <c r="B34" s="4">
        <v>2397</v>
      </c>
      <c r="C34" s="4">
        <v>396</v>
      </c>
      <c r="D34" s="4">
        <v>5752</v>
      </c>
      <c r="E34" s="4">
        <v>349</v>
      </c>
      <c r="F34" s="4">
        <v>5215</v>
      </c>
      <c r="G34" s="4">
        <v>0</v>
      </c>
      <c r="H34" s="4">
        <v>0</v>
      </c>
      <c r="I34" s="4">
        <v>47</v>
      </c>
      <c r="J34" s="4">
        <v>537</v>
      </c>
      <c r="K34" s="4">
        <v>66</v>
      </c>
      <c r="L34" s="4">
        <v>0</v>
      </c>
      <c r="M34" s="4">
        <v>66</v>
      </c>
    </row>
    <row r="35" spans="1:13" x14ac:dyDescent="0.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" x14ac:dyDescent="0.25">
      <c r="A36" s="6" t="s">
        <v>76</v>
      </c>
      <c r="B36" s="15">
        <f>SUM(B6:B34)</f>
        <v>579315</v>
      </c>
      <c r="C36" s="15">
        <f t="shared" ref="C36:M36" si="0">SUM(C6:C34)</f>
        <v>17078</v>
      </c>
      <c r="D36" s="15">
        <f t="shared" si="0"/>
        <v>378043</v>
      </c>
      <c r="E36" s="15">
        <f t="shared" si="0"/>
        <v>11256</v>
      </c>
      <c r="F36" s="15">
        <f t="shared" si="0"/>
        <v>278301</v>
      </c>
      <c r="G36" s="15">
        <f t="shared" si="0"/>
        <v>2059</v>
      </c>
      <c r="H36" s="15">
        <f t="shared" si="0"/>
        <v>26788</v>
      </c>
      <c r="I36" s="15">
        <f t="shared" si="0"/>
        <v>3763</v>
      </c>
      <c r="J36" s="15">
        <f t="shared" si="0"/>
        <v>72050</v>
      </c>
      <c r="K36" s="15">
        <f t="shared" si="0"/>
        <v>21650</v>
      </c>
      <c r="L36" s="15">
        <f t="shared" si="0"/>
        <v>5789</v>
      </c>
      <c r="M36" s="15">
        <f t="shared" si="0"/>
        <v>27439</v>
      </c>
    </row>
  </sheetData>
  <mergeCells count="6">
    <mergeCell ref="A1:M1"/>
    <mergeCell ref="C2:D2"/>
    <mergeCell ref="E2:F2"/>
    <mergeCell ref="G2:H2"/>
    <mergeCell ref="I2:J2"/>
    <mergeCell ref="K2:M2"/>
  </mergeCells>
  <pageMargins left="0.25" right="0.25" top="0.75" bottom="0.75" header="0.3" footer="0.3"/>
  <pageSetup paperSize="5" scale="97" fitToWidth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"/>
  <sheetViews>
    <sheetView workbookViewId="0">
      <selection activeCell="F10" sqref="F10"/>
    </sheetView>
  </sheetViews>
  <sheetFormatPr defaultRowHeight="12.75" x14ac:dyDescent="0.2"/>
  <cols>
    <col min="1" max="1" width="46" bestFit="1" customWidth="1"/>
    <col min="2" max="6" width="12.28515625" customWidth="1"/>
  </cols>
  <sheetData>
    <row r="1" spans="1:6" x14ac:dyDescent="0.2">
      <c r="A1" s="143" t="s">
        <v>493</v>
      </c>
      <c r="B1" s="144"/>
      <c r="C1" s="144"/>
      <c r="D1" s="144"/>
      <c r="E1" s="144"/>
      <c r="F1" s="145"/>
    </row>
    <row r="2" spans="1:6" x14ac:dyDescent="0.2">
      <c r="A2" s="146"/>
      <c r="B2" s="147" t="s">
        <v>494</v>
      </c>
      <c r="C2" s="147" t="s">
        <v>495</v>
      </c>
      <c r="D2" s="147" t="s">
        <v>506</v>
      </c>
      <c r="E2" s="148" t="s">
        <v>508</v>
      </c>
      <c r="F2" s="148" t="s">
        <v>525</v>
      </c>
    </row>
    <row r="3" spans="1:6" x14ac:dyDescent="0.2">
      <c r="A3" s="117" t="s">
        <v>496</v>
      </c>
      <c r="B3" s="121">
        <v>582658</v>
      </c>
      <c r="C3" s="121">
        <v>584153</v>
      </c>
      <c r="D3" s="121">
        <v>586107</v>
      </c>
      <c r="E3" s="121">
        <v>585501</v>
      </c>
      <c r="F3" s="243">
        <v>579315</v>
      </c>
    </row>
    <row r="4" spans="1:6" x14ac:dyDescent="0.2">
      <c r="A4" s="117" t="s">
        <v>497</v>
      </c>
      <c r="B4" s="120">
        <v>462.91</v>
      </c>
      <c r="C4" s="120">
        <v>456.52000000000004</v>
      </c>
      <c r="D4" s="120">
        <v>441.56</v>
      </c>
      <c r="E4" s="239">
        <v>425.03</v>
      </c>
      <c r="F4" s="239">
        <v>403.69</v>
      </c>
    </row>
    <row r="5" spans="1:6" x14ac:dyDescent="0.2">
      <c r="A5" s="117" t="s">
        <v>498</v>
      </c>
      <c r="B5" s="142">
        <v>31644567</v>
      </c>
      <c r="C5" s="142">
        <v>32503594</v>
      </c>
      <c r="D5" s="142">
        <v>33545763</v>
      </c>
      <c r="E5" s="242">
        <v>33545763</v>
      </c>
      <c r="F5" s="242">
        <v>31481607</v>
      </c>
    </row>
    <row r="6" spans="1:6" x14ac:dyDescent="0.2">
      <c r="A6" s="117" t="s">
        <v>499</v>
      </c>
      <c r="B6" s="141">
        <v>54.31</v>
      </c>
      <c r="C6" s="141">
        <v>55.642261530797498</v>
      </c>
      <c r="D6" s="141">
        <v>57.234878614314397</v>
      </c>
      <c r="E6" s="241">
        <v>59.53</v>
      </c>
      <c r="F6" s="241">
        <v>54.34</v>
      </c>
    </row>
    <row r="7" spans="1:6" x14ac:dyDescent="0.2">
      <c r="A7" s="117" t="s">
        <v>500</v>
      </c>
      <c r="B7" s="121">
        <v>2496972</v>
      </c>
      <c r="C7" s="121">
        <v>2383899</v>
      </c>
      <c r="D7" s="121">
        <v>2310844</v>
      </c>
      <c r="E7" s="240">
        <v>2246273</v>
      </c>
      <c r="F7" s="240">
        <v>2228632</v>
      </c>
    </row>
    <row r="8" spans="1:6" x14ac:dyDescent="0.2">
      <c r="A8" s="117" t="s">
        <v>505</v>
      </c>
      <c r="B8" s="121">
        <v>164681</v>
      </c>
      <c r="C8" s="121">
        <v>176355</v>
      </c>
      <c r="D8" s="121">
        <v>171338</v>
      </c>
      <c r="E8" s="240">
        <v>158603</v>
      </c>
      <c r="F8" s="240">
        <v>164629</v>
      </c>
    </row>
    <row r="9" spans="1:6" x14ac:dyDescent="0.2">
      <c r="A9" s="117" t="s">
        <v>509</v>
      </c>
      <c r="B9" s="121">
        <v>197130</v>
      </c>
      <c r="C9" s="121">
        <v>217678</v>
      </c>
      <c r="D9" s="121">
        <v>224366</v>
      </c>
      <c r="E9" s="240">
        <v>221445</v>
      </c>
      <c r="F9" s="240">
        <v>249865</v>
      </c>
    </row>
    <row r="10" spans="1:6" x14ac:dyDescent="0.2">
      <c r="A10" s="117" t="s">
        <v>501</v>
      </c>
      <c r="B10" s="121">
        <v>3666825</v>
      </c>
      <c r="C10" s="121">
        <v>3556145</v>
      </c>
      <c r="D10" s="121">
        <v>3536788</v>
      </c>
      <c r="E10" s="240">
        <v>3367413</v>
      </c>
      <c r="F10" s="240">
        <v>3338772</v>
      </c>
    </row>
    <row r="11" spans="1:6" x14ac:dyDescent="0.2">
      <c r="A11" s="117" t="s">
        <v>502</v>
      </c>
      <c r="B11" s="121">
        <v>4914332</v>
      </c>
      <c r="C11" s="121">
        <v>4930509</v>
      </c>
      <c r="D11" s="121">
        <v>4544029</v>
      </c>
      <c r="E11" s="240">
        <v>4690547</v>
      </c>
      <c r="F11" s="240">
        <v>4603120</v>
      </c>
    </row>
    <row r="12" spans="1:6" x14ac:dyDescent="0.2">
      <c r="A12" s="117" t="s">
        <v>503</v>
      </c>
      <c r="B12" s="120">
        <v>868</v>
      </c>
      <c r="C12" s="120">
        <v>881</v>
      </c>
      <c r="D12" s="120">
        <v>886</v>
      </c>
      <c r="E12" s="239">
        <v>913</v>
      </c>
      <c r="F12" s="239">
        <v>904</v>
      </c>
    </row>
    <row r="13" spans="1:6" x14ac:dyDescent="0.2">
      <c r="A13" s="117" t="s">
        <v>504</v>
      </c>
      <c r="B13" s="150">
        <v>873817</v>
      </c>
      <c r="C13" s="121">
        <v>851981</v>
      </c>
      <c r="D13" s="121">
        <v>848533</v>
      </c>
      <c r="E13" s="240">
        <v>600516</v>
      </c>
      <c r="F13" s="240">
        <v>583862</v>
      </c>
    </row>
    <row r="15" spans="1:6" x14ac:dyDescent="0.2">
      <c r="A15" s="149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80"/>
  <sheetViews>
    <sheetView workbookViewId="0">
      <selection activeCell="B9" sqref="B9"/>
    </sheetView>
  </sheetViews>
  <sheetFormatPr defaultRowHeight="12.75" x14ac:dyDescent="0.2"/>
  <cols>
    <col min="1" max="1" width="11.7109375" bestFit="1" customWidth="1"/>
    <col min="2" max="2" width="41.28515625" bestFit="1" customWidth="1"/>
    <col min="3" max="3" width="33" bestFit="1" customWidth="1"/>
    <col min="4" max="4" width="14.7109375" bestFit="1" customWidth="1"/>
    <col min="5" max="5" width="6" bestFit="1" customWidth="1"/>
    <col min="6" max="6" width="12.42578125" bestFit="1" customWidth="1"/>
    <col min="7" max="7" width="11.85546875" bestFit="1" customWidth="1"/>
    <col min="8" max="8" width="7.5703125" style="4" bestFit="1" customWidth="1"/>
    <col min="9" max="9" width="11.28515625" style="4" bestFit="1" customWidth="1"/>
    <col min="10" max="10" width="12.140625" bestFit="1" customWidth="1"/>
  </cols>
  <sheetData>
    <row r="1" spans="1:10" ht="12.75" customHeight="1" x14ac:dyDescent="0.2">
      <c r="A1" s="108" t="s">
        <v>511</v>
      </c>
      <c r="B1" s="109"/>
      <c r="C1" s="109"/>
      <c r="D1" s="109"/>
      <c r="E1" s="109"/>
      <c r="F1" s="109"/>
      <c r="G1" s="109"/>
      <c r="H1" s="110"/>
      <c r="I1" s="110"/>
      <c r="J1" s="111"/>
    </row>
    <row r="2" spans="1:10" s="115" customFormat="1" ht="25.5" x14ac:dyDescent="0.2">
      <c r="A2" s="112" t="s">
        <v>175</v>
      </c>
      <c r="B2" s="112" t="s">
        <v>242</v>
      </c>
      <c r="C2" s="112" t="s">
        <v>81</v>
      </c>
      <c r="D2" s="112" t="s">
        <v>83</v>
      </c>
      <c r="E2" s="112" t="s">
        <v>243</v>
      </c>
      <c r="F2" s="112" t="s">
        <v>85</v>
      </c>
      <c r="G2" s="112" t="s">
        <v>244</v>
      </c>
      <c r="H2" s="113" t="s">
        <v>245</v>
      </c>
      <c r="I2" s="113" t="s">
        <v>246</v>
      </c>
      <c r="J2" s="114" t="s">
        <v>247</v>
      </c>
    </row>
    <row r="3" spans="1:10" ht="12.75" customHeight="1" x14ac:dyDescent="0.2">
      <c r="A3" s="116" t="s">
        <v>248</v>
      </c>
      <c r="B3" s="116" t="s">
        <v>0</v>
      </c>
      <c r="C3" s="116" t="s">
        <v>94</v>
      </c>
      <c r="D3" s="116" t="s">
        <v>123</v>
      </c>
      <c r="E3" s="117">
        <v>82070</v>
      </c>
      <c r="F3" s="116" t="s">
        <v>40</v>
      </c>
      <c r="G3" s="117" t="s">
        <v>249</v>
      </c>
      <c r="H3" s="118">
        <v>27624</v>
      </c>
      <c r="I3" s="118">
        <v>2132</v>
      </c>
      <c r="J3" s="117">
        <v>52</v>
      </c>
    </row>
    <row r="4" spans="1:10" ht="12.75" customHeight="1" x14ac:dyDescent="0.2">
      <c r="A4" s="119"/>
      <c r="B4" s="119" t="s">
        <v>250</v>
      </c>
      <c r="C4" s="119" t="s">
        <v>251</v>
      </c>
      <c r="D4" s="119" t="s">
        <v>252</v>
      </c>
      <c r="E4" s="120">
        <v>82055</v>
      </c>
      <c r="F4" s="119" t="s">
        <v>253</v>
      </c>
      <c r="G4" s="120" t="s">
        <v>254</v>
      </c>
      <c r="H4" s="121">
        <v>864</v>
      </c>
      <c r="I4" s="121">
        <v>1144</v>
      </c>
      <c r="J4" s="120">
        <v>52</v>
      </c>
    </row>
    <row r="5" spans="1:10" ht="12.75" customHeight="1" x14ac:dyDescent="0.2">
      <c r="A5" s="119"/>
      <c r="B5" s="119" t="s">
        <v>255</v>
      </c>
      <c r="C5" s="119" t="s">
        <v>256</v>
      </c>
      <c r="D5" s="119" t="s">
        <v>257</v>
      </c>
      <c r="E5" s="120">
        <v>82083</v>
      </c>
      <c r="F5" s="119" t="s">
        <v>258</v>
      </c>
      <c r="G5" s="120" t="s">
        <v>254</v>
      </c>
      <c r="H5" s="121">
        <v>500</v>
      </c>
      <c r="I5" s="121">
        <v>312</v>
      </c>
      <c r="J5" s="120">
        <v>52</v>
      </c>
    </row>
    <row r="6" spans="1:10" ht="12.75" customHeight="1" x14ac:dyDescent="0.2">
      <c r="A6" s="122"/>
      <c r="B6" s="123"/>
      <c r="C6" s="123"/>
      <c r="D6" s="123"/>
      <c r="E6" s="124"/>
      <c r="F6" s="123"/>
      <c r="G6" s="124"/>
      <c r="H6" s="125"/>
      <c r="I6" s="125"/>
      <c r="J6" s="126"/>
    </row>
    <row r="7" spans="1:10" ht="12.75" customHeight="1" x14ac:dyDescent="0.2">
      <c r="A7" s="116" t="s">
        <v>259</v>
      </c>
      <c r="B7" s="116" t="s">
        <v>1</v>
      </c>
      <c r="C7" s="116" t="s">
        <v>103</v>
      </c>
      <c r="D7" s="116" t="s">
        <v>132</v>
      </c>
      <c r="E7" s="117">
        <v>82410</v>
      </c>
      <c r="F7" s="116" t="s">
        <v>31</v>
      </c>
      <c r="G7" s="117" t="s">
        <v>249</v>
      </c>
      <c r="H7" s="118">
        <v>15266</v>
      </c>
      <c r="I7" s="118">
        <v>1859</v>
      </c>
      <c r="J7" s="117">
        <v>52</v>
      </c>
    </row>
    <row r="8" spans="1:10" ht="12.75" customHeight="1" x14ac:dyDescent="0.2">
      <c r="A8" s="119"/>
      <c r="B8" s="119" t="s">
        <v>260</v>
      </c>
      <c r="C8" s="119" t="s">
        <v>261</v>
      </c>
      <c r="D8" s="119" t="s">
        <v>262</v>
      </c>
      <c r="E8" s="120">
        <v>82421</v>
      </c>
      <c r="F8" s="119" t="s">
        <v>263</v>
      </c>
      <c r="G8" s="120" t="s">
        <v>254</v>
      </c>
      <c r="H8" s="121">
        <v>627</v>
      </c>
      <c r="I8" s="121">
        <v>186</v>
      </c>
      <c r="J8" s="120">
        <v>52</v>
      </c>
    </row>
    <row r="9" spans="1:10" ht="12.75" customHeight="1" x14ac:dyDescent="0.2">
      <c r="A9" s="119"/>
      <c r="B9" s="119" t="s">
        <v>264</v>
      </c>
      <c r="C9" s="119" t="s">
        <v>265</v>
      </c>
      <c r="D9" s="119" t="s">
        <v>266</v>
      </c>
      <c r="E9" s="120">
        <v>82423</v>
      </c>
      <c r="F9" s="119" t="s">
        <v>263</v>
      </c>
      <c r="G9" s="120" t="s">
        <v>254</v>
      </c>
      <c r="H9" s="121">
        <v>600</v>
      </c>
      <c r="I9" s="121">
        <v>195</v>
      </c>
      <c r="J9" s="120">
        <v>52</v>
      </c>
    </row>
    <row r="10" spans="1:10" ht="12.75" customHeight="1" x14ac:dyDescent="0.2">
      <c r="A10" s="119"/>
      <c r="B10" s="119" t="s">
        <v>267</v>
      </c>
      <c r="C10" s="119" t="s">
        <v>268</v>
      </c>
      <c r="D10" s="119" t="s">
        <v>269</v>
      </c>
      <c r="E10" s="120">
        <v>82426</v>
      </c>
      <c r="F10" s="119" t="s">
        <v>270</v>
      </c>
      <c r="G10" s="120" t="s">
        <v>254</v>
      </c>
      <c r="H10" s="121">
        <v>2500</v>
      </c>
      <c r="I10" s="121">
        <v>1748</v>
      </c>
      <c r="J10" s="120">
        <v>52</v>
      </c>
    </row>
    <row r="11" spans="1:10" ht="12.75" customHeight="1" x14ac:dyDescent="0.2">
      <c r="A11" s="119"/>
      <c r="B11" s="119" t="s">
        <v>271</v>
      </c>
      <c r="C11" s="119" t="s">
        <v>272</v>
      </c>
      <c r="D11" s="119" t="s">
        <v>273</v>
      </c>
      <c r="E11" s="120">
        <v>82431</v>
      </c>
      <c r="F11" s="119" t="s">
        <v>274</v>
      </c>
      <c r="G11" s="120" t="s">
        <v>254</v>
      </c>
      <c r="H11" s="121">
        <v>4630</v>
      </c>
      <c r="I11" s="121">
        <v>1905</v>
      </c>
      <c r="J11" s="120">
        <v>52</v>
      </c>
    </row>
    <row r="12" spans="1:10" ht="12.75" customHeight="1" x14ac:dyDescent="0.2">
      <c r="A12" s="122"/>
      <c r="B12" s="123"/>
      <c r="C12" s="123"/>
      <c r="D12" s="123"/>
      <c r="E12" s="124"/>
      <c r="F12" s="123"/>
      <c r="G12" s="124"/>
      <c r="H12" s="125"/>
      <c r="I12" s="125"/>
      <c r="J12" s="126"/>
    </row>
    <row r="13" spans="1:10" ht="12.75" customHeight="1" x14ac:dyDescent="0.2">
      <c r="A13" s="116" t="s">
        <v>275</v>
      </c>
      <c r="B13" s="116" t="s">
        <v>2</v>
      </c>
      <c r="C13" s="116" t="s">
        <v>276</v>
      </c>
      <c r="D13" s="116" t="s">
        <v>120</v>
      </c>
      <c r="E13" s="117">
        <v>82718</v>
      </c>
      <c r="F13" s="116" t="s">
        <v>43</v>
      </c>
      <c r="G13" s="117" t="s">
        <v>249</v>
      </c>
      <c r="H13" s="118">
        <v>46985</v>
      </c>
      <c r="I13" s="118">
        <v>3313</v>
      </c>
      <c r="J13" s="117">
        <v>52</v>
      </c>
    </row>
    <row r="14" spans="1:10" ht="12.75" customHeight="1" x14ac:dyDescent="0.2">
      <c r="A14" s="119"/>
      <c r="B14" s="119" t="s">
        <v>277</v>
      </c>
      <c r="C14" s="119" t="s">
        <v>278</v>
      </c>
      <c r="D14" s="119" t="s">
        <v>279</v>
      </c>
      <c r="E14" s="120">
        <v>82732</v>
      </c>
      <c r="F14" s="119" t="s">
        <v>280</v>
      </c>
      <c r="G14" s="120" t="s">
        <v>254</v>
      </c>
      <c r="H14" s="121">
        <v>13580</v>
      </c>
      <c r="I14" s="121">
        <v>2373</v>
      </c>
      <c r="J14" s="120">
        <v>52</v>
      </c>
    </row>
    <row r="15" spans="1:10" ht="12.75" customHeight="1" x14ac:dyDescent="0.2">
      <c r="A15" s="122"/>
      <c r="B15" s="123"/>
      <c r="C15" s="123"/>
      <c r="D15" s="123"/>
      <c r="E15" s="124"/>
      <c r="F15" s="123"/>
      <c r="G15" s="124"/>
      <c r="H15" s="125"/>
      <c r="I15" s="125"/>
      <c r="J15" s="126"/>
    </row>
    <row r="16" spans="1:10" ht="12.75" customHeight="1" x14ac:dyDescent="0.2">
      <c r="A16" s="116" t="s">
        <v>281</v>
      </c>
      <c r="B16" s="116" t="s">
        <v>282</v>
      </c>
      <c r="C16" s="116" t="s">
        <v>283</v>
      </c>
      <c r="D16" s="116" t="s">
        <v>129</v>
      </c>
      <c r="E16" s="117">
        <v>82301</v>
      </c>
      <c r="F16" s="116" t="s">
        <v>34</v>
      </c>
      <c r="G16" s="117" t="s">
        <v>249</v>
      </c>
      <c r="H16" s="118">
        <v>20350</v>
      </c>
      <c r="I16" s="118">
        <v>2028</v>
      </c>
      <c r="J16" s="117">
        <v>52</v>
      </c>
    </row>
    <row r="17" spans="1:10" ht="12.75" customHeight="1" x14ac:dyDescent="0.2">
      <c r="A17" s="119"/>
      <c r="B17" s="119" t="s">
        <v>284</v>
      </c>
      <c r="C17" s="119" t="s">
        <v>285</v>
      </c>
      <c r="D17" s="119" t="s">
        <v>286</v>
      </c>
      <c r="E17" s="120">
        <v>82321</v>
      </c>
      <c r="F17" s="119" t="s">
        <v>287</v>
      </c>
      <c r="G17" s="120" t="s">
        <v>254</v>
      </c>
      <c r="H17" s="121">
        <v>3100</v>
      </c>
      <c r="I17" s="121">
        <v>1030</v>
      </c>
      <c r="J17" s="120">
        <v>52</v>
      </c>
    </row>
    <row r="18" spans="1:10" ht="12.75" customHeight="1" x14ac:dyDescent="0.2">
      <c r="A18" s="119"/>
      <c r="B18" s="119" t="s">
        <v>288</v>
      </c>
      <c r="C18" s="119" t="s">
        <v>289</v>
      </c>
      <c r="D18" s="119" t="s">
        <v>290</v>
      </c>
      <c r="E18" s="120">
        <v>82324</v>
      </c>
      <c r="F18" s="119" t="s">
        <v>291</v>
      </c>
      <c r="G18" s="120" t="s">
        <v>254</v>
      </c>
      <c r="H18" s="121">
        <v>1400</v>
      </c>
      <c r="I18" s="121">
        <v>510</v>
      </c>
      <c r="J18" s="120">
        <v>52</v>
      </c>
    </row>
    <row r="19" spans="1:10" ht="12.75" customHeight="1" x14ac:dyDescent="0.2">
      <c r="A19" s="119"/>
      <c r="B19" s="119" t="s">
        <v>292</v>
      </c>
      <c r="C19" s="119" t="s">
        <v>293</v>
      </c>
      <c r="D19" s="119" t="s">
        <v>294</v>
      </c>
      <c r="E19" s="120">
        <v>82325</v>
      </c>
      <c r="F19" s="119" t="s">
        <v>295</v>
      </c>
      <c r="G19" s="120" t="s">
        <v>254</v>
      </c>
      <c r="H19" s="121">
        <v>3100</v>
      </c>
      <c r="I19" s="121">
        <v>1030</v>
      </c>
      <c r="J19" s="120">
        <v>52</v>
      </c>
    </row>
    <row r="20" spans="1:10" ht="12.75" customHeight="1" x14ac:dyDescent="0.2">
      <c r="A20" s="119"/>
      <c r="B20" s="119" t="s">
        <v>296</v>
      </c>
      <c r="C20" s="119" t="s">
        <v>297</v>
      </c>
      <c r="D20" s="119" t="s">
        <v>298</v>
      </c>
      <c r="E20" s="120">
        <v>82327</v>
      </c>
      <c r="F20" s="119" t="s">
        <v>299</v>
      </c>
      <c r="G20" s="120" t="s">
        <v>254</v>
      </c>
      <c r="H20" s="121">
        <v>2400</v>
      </c>
      <c r="I20" s="121">
        <v>510</v>
      </c>
      <c r="J20" s="120">
        <v>52</v>
      </c>
    </row>
    <row r="21" spans="1:10" ht="12.75" customHeight="1" x14ac:dyDescent="0.2">
      <c r="A21" s="119"/>
      <c r="B21" s="119" t="s">
        <v>300</v>
      </c>
      <c r="C21" s="119" t="s">
        <v>301</v>
      </c>
      <c r="D21" s="119" t="s">
        <v>302</v>
      </c>
      <c r="E21" s="120">
        <v>82329</v>
      </c>
      <c r="F21" s="119" t="s">
        <v>303</v>
      </c>
      <c r="G21" s="120" t="s">
        <v>254</v>
      </c>
      <c r="H21" s="121">
        <v>1150</v>
      </c>
      <c r="I21" s="121">
        <v>510</v>
      </c>
      <c r="J21" s="120">
        <v>52</v>
      </c>
    </row>
    <row r="22" spans="1:10" ht="12.75" customHeight="1" x14ac:dyDescent="0.2">
      <c r="A22" s="119"/>
      <c r="B22" s="119" t="s">
        <v>304</v>
      </c>
      <c r="C22" s="119" t="s">
        <v>305</v>
      </c>
      <c r="D22" s="119" t="s">
        <v>306</v>
      </c>
      <c r="E22" s="120">
        <v>82331</v>
      </c>
      <c r="F22" s="119" t="s">
        <v>307</v>
      </c>
      <c r="G22" s="120" t="s">
        <v>254</v>
      </c>
      <c r="H22" s="121">
        <v>4500</v>
      </c>
      <c r="I22" s="121">
        <v>1560</v>
      </c>
      <c r="J22" s="120">
        <v>52</v>
      </c>
    </row>
    <row r="23" spans="1:10" ht="12.75" customHeight="1" x14ac:dyDescent="0.2">
      <c r="A23" s="119"/>
      <c r="B23" s="119" t="s">
        <v>308</v>
      </c>
      <c r="C23" s="119" t="s">
        <v>309</v>
      </c>
      <c r="D23" s="119" t="s">
        <v>310</v>
      </c>
      <c r="E23" s="120">
        <v>82334</v>
      </c>
      <c r="F23" s="119" t="s">
        <v>311</v>
      </c>
      <c r="G23" s="120" t="s">
        <v>254</v>
      </c>
      <c r="H23" s="121">
        <v>1700</v>
      </c>
      <c r="I23" s="121">
        <v>260</v>
      </c>
      <c r="J23" s="120">
        <v>52</v>
      </c>
    </row>
    <row r="24" spans="1:10" ht="12.75" customHeight="1" x14ac:dyDescent="0.2">
      <c r="A24" s="122"/>
      <c r="B24" s="123"/>
      <c r="C24" s="123"/>
      <c r="D24" s="123"/>
      <c r="E24" s="124"/>
      <c r="F24" s="123"/>
      <c r="G24" s="124"/>
      <c r="H24" s="125"/>
      <c r="I24" s="125"/>
      <c r="J24" s="126"/>
    </row>
    <row r="25" spans="1:10" ht="12.75" customHeight="1" x14ac:dyDescent="0.2">
      <c r="A25" s="116" t="s">
        <v>312</v>
      </c>
      <c r="B25" s="116" t="s">
        <v>4</v>
      </c>
      <c r="C25" s="116" t="s">
        <v>101</v>
      </c>
      <c r="D25" s="116" t="s">
        <v>130</v>
      </c>
      <c r="E25" s="117">
        <v>82633</v>
      </c>
      <c r="F25" s="116" t="s">
        <v>33</v>
      </c>
      <c r="G25" s="117" t="s">
        <v>249</v>
      </c>
      <c r="H25" s="118">
        <v>30000</v>
      </c>
      <c r="I25" s="118">
        <v>2676</v>
      </c>
      <c r="J25" s="117">
        <v>52</v>
      </c>
    </row>
    <row r="26" spans="1:10" ht="12.75" customHeight="1" x14ac:dyDescent="0.2">
      <c r="A26" s="119"/>
      <c r="B26" s="119" t="s">
        <v>313</v>
      </c>
      <c r="C26" s="119" t="s">
        <v>314</v>
      </c>
      <c r="D26" s="119" t="s">
        <v>315</v>
      </c>
      <c r="E26" s="120">
        <v>82637</v>
      </c>
      <c r="F26" s="119" t="s">
        <v>316</v>
      </c>
      <c r="G26" s="120" t="s">
        <v>254</v>
      </c>
      <c r="H26" s="121">
        <v>3800</v>
      </c>
      <c r="I26" s="121">
        <v>2728</v>
      </c>
      <c r="J26" s="120">
        <v>52</v>
      </c>
    </row>
    <row r="27" spans="1:10" ht="12.75" customHeight="1" x14ac:dyDescent="0.2">
      <c r="A27" s="122"/>
      <c r="B27" s="123"/>
      <c r="C27" s="123"/>
      <c r="D27" s="123"/>
      <c r="E27" s="124"/>
      <c r="F27" s="123"/>
      <c r="G27" s="124"/>
      <c r="H27" s="125"/>
      <c r="I27" s="125"/>
      <c r="J27" s="126"/>
    </row>
    <row r="28" spans="1:10" ht="12.75" customHeight="1" x14ac:dyDescent="0.2">
      <c r="A28" s="116" t="s">
        <v>317</v>
      </c>
      <c r="B28" s="116" t="s">
        <v>5</v>
      </c>
      <c r="C28" s="116" t="s">
        <v>318</v>
      </c>
      <c r="D28" s="116" t="s">
        <v>137</v>
      </c>
      <c r="E28" s="117">
        <v>82729</v>
      </c>
      <c r="F28" s="116" t="s">
        <v>26</v>
      </c>
      <c r="G28" s="117" t="s">
        <v>249</v>
      </c>
      <c r="H28" s="118">
        <v>5404</v>
      </c>
      <c r="I28" s="118">
        <v>2080</v>
      </c>
      <c r="J28" s="117">
        <v>52</v>
      </c>
    </row>
    <row r="29" spans="1:10" ht="12.75" customHeight="1" x14ac:dyDescent="0.2">
      <c r="A29" s="119"/>
      <c r="B29" s="119" t="s">
        <v>319</v>
      </c>
      <c r="C29" s="119" t="s">
        <v>320</v>
      </c>
      <c r="D29" s="119" t="s">
        <v>321</v>
      </c>
      <c r="E29" s="120">
        <v>82720</v>
      </c>
      <c r="F29" s="119" t="s">
        <v>322</v>
      </c>
      <c r="G29" s="120" t="s">
        <v>254</v>
      </c>
      <c r="H29" s="121">
        <v>1440</v>
      </c>
      <c r="I29" s="121">
        <v>2184</v>
      </c>
      <c r="J29" s="120">
        <v>52</v>
      </c>
    </row>
    <row r="30" spans="1:10" ht="12.75" customHeight="1" x14ac:dyDescent="0.2">
      <c r="A30" s="119"/>
      <c r="B30" s="119" t="s">
        <v>323</v>
      </c>
      <c r="C30" s="119" t="s">
        <v>324</v>
      </c>
      <c r="D30" s="119" t="s">
        <v>325</v>
      </c>
      <c r="E30" s="120">
        <v>82721</v>
      </c>
      <c r="F30" s="119" t="s">
        <v>326</v>
      </c>
      <c r="G30" s="120" t="s">
        <v>254</v>
      </c>
      <c r="H30" s="121">
        <v>4890</v>
      </c>
      <c r="I30" s="121">
        <v>1950</v>
      </c>
      <c r="J30" s="120">
        <v>52</v>
      </c>
    </row>
    <row r="31" spans="1:10" ht="12.75" customHeight="1" x14ac:dyDescent="0.2">
      <c r="A31" s="122"/>
      <c r="B31" s="123"/>
      <c r="C31" s="123"/>
      <c r="D31" s="123"/>
      <c r="E31" s="124"/>
      <c r="F31" s="123"/>
      <c r="G31" s="124"/>
      <c r="H31" s="125"/>
      <c r="I31" s="125"/>
      <c r="J31" s="126"/>
    </row>
    <row r="32" spans="1:10" ht="12.75" customHeight="1" x14ac:dyDescent="0.2">
      <c r="A32" s="116" t="s">
        <v>327</v>
      </c>
      <c r="B32" s="116" t="s">
        <v>6</v>
      </c>
      <c r="C32" s="116" t="s">
        <v>93</v>
      </c>
      <c r="D32" s="116" t="s">
        <v>122</v>
      </c>
      <c r="E32" s="117">
        <v>82520</v>
      </c>
      <c r="F32" s="116" t="s">
        <v>41</v>
      </c>
      <c r="G32" s="117" t="s">
        <v>249</v>
      </c>
      <c r="H32" s="118">
        <v>30775</v>
      </c>
      <c r="I32" s="118">
        <v>2808</v>
      </c>
      <c r="J32" s="117">
        <v>52</v>
      </c>
    </row>
    <row r="33" spans="1:10" ht="12.75" customHeight="1" x14ac:dyDescent="0.2">
      <c r="A33" s="119"/>
      <c r="B33" s="119" t="s">
        <v>328</v>
      </c>
      <c r="C33" s="119" t="s">
        <v>329</v>
      </c>
      <c r="D33" s="119" t="s">
        <v>330</v>
      </c>
      <c r="E33" s="120">
        <v>82513</v>
      </c>
      <c r="F33" s="119" t="s">
        <v>331</v>
      </c>
      <c r="G33" s="120" t="s">
        <v>254</v>
      </c>
      <c r="H33" s="121">
        <v>6082</v>
      </c>
      <c r="I33" s="121">
        <v>2404</v>
      </c>
      <c r="J33" s="120">
        <v>52</v>
      </c>
    </row>
    <row r="34" spans="1:10" ht="12.75" customHeight="1" x14ac:dyDescent="0.2">
      <c r="A34" s="119"/>
      <c r="B34" s="119" t="s">
        <v>332</v>
      </c>
      <c r="C34" s="119" t="s">
        <v>333</v>
      </c>
      <c r="D34" s="119" t="s">
        <v>334</v>
      </c>
      <c r="E34" s="120">
        <v>82501</v>
      </c>
      <c r="F34" s="119" t="s">
        <v>335</v>
      </c>
      <c r="G34" s="120" t="s">
        <v>254</v>
      </c>
      <c r="H34" s="121">
        <v>31000</v>
      </c>
      <c r="I34" s="121">
        <v>2808</v>
      </c>
      <c r="J34" s="120">
        <v>52</v>
      </c>
    </row>
    <row r="35" spans="1:10" ht="12.75" customHeight="1" x14ac:dyDescent="0.2">
      <c r="A35" s="122"/>
      <c r="B35" s="123"/>
      <c r="C35" s="123"/>
      <c r="D35" s="123"/>
      <c r="E35" s="124"/>
      <c r="F35" s="123"/>
      <c r="G35" s="124"/>
      <c r="H35" s="125"/>
      <c r="I35" s="125"/>
      <c r="J35" s="126"/>
    </row>
    <row r="36" spans="1:10" ht="12.75" customHeight="1" x14ac:dyDescent="0.2">
      <c r="A36" s="116" t="s">
        <v>336</v>
      </c>
      <c r="B36" s="116" t="s">
        <v>7</v>
      </c>
      <c r="C36" s="116" t="s">
        <v>102</v>
      </c>
      <c r="D36" s="116" t="s">
        <v>131</v>
      </c>
      <c r="E36" s="117">
        <v>82240</v>
      </c>
      <c r="F36" s="116" t="s">
        <v>32</v>
      </c>
      <c r="G36" s="117" t="s">
        <v>249</v>
      </c>
      <c r="H36" s="118">
        <v>6940</v>
      </c>
      <c r="I36" s="118">
        <v>2288</v>
      </c>
      <c r="J36" s="117">
        <v>52</v>
      </c>
    </row>
    <row r="37" spans="1:10" ht="12.75" customHeight="1" x14ac:dyDescent="0.2">
      <c r="A37" s="122"/>
      <c r="B37" s="123"/>
      <c r="C37" s="123"/>
      <c r="D37" s="123"/>
      <c r="E37" s="124"/>
      <c r="F37" s="123"/>
      <c r="G37" s="124"/>
      <c r="H37" s="125"/>
      <c r="I37" s="125"/>
      <c r="J37" s="126"/>
    </row>
    <row r="38" spans="1:10" ht="12.75" customHeight="1" x14ac:dyDescent="0.2">
      <c r="A38" s="116" t="s">
        <v>337</v>
      </c>
      <c r="B38" s="116" t="s">
        <v>8</v>
      </c>
      <c r="C38" s="116" t="s">
        <v>110</v>
      </c>
      <c r="D38" s="116" t="s">
        <v>139</v>
      </c>
      <c r="E38" s="117">
        <v>82443</v>
      </c>
      <c r="F38" s="116" t="s">
        <v>24</v>
      </c>
      <c r="G38" s="117" t="s">
        <v>249</v>
      </c>
      <c r="H38" s="118">
        <v>12375</v>
      </c>
      <c r="I38" s="118">
        <v>2490</v>
      </c>
      <c r="J38" s="117">
        <v>52</v>
      </c>
    </row>
    <row r="39" spans="1:10" ht="12.75" customHeight="1" x14ac:dyDescent="0.2">
      <c r="A39" s="122"/>
      <c r="B39" s="123"/>
      <c r="C39" s="123"/>
      <c r="D39" s="123"/>
      <c r="E39" s="124"/>
      <c r="F39" s="123"/>
      <c r="G39" s="124"/>
      <c r="H39" s="125"/>
      <c r="I39" s="125"/>
      <c r="J39" s="126"/>
    </row>
    <row r="40" spans="1:10" ht="12.75" customHeight="1" x14ac:dyDescent="0.2">
      <c r="A40" s="116" t="s">
        <v>338</v>
      </c>
      <c r="B40" s="116" t="s">
        <v>9</v>
      </c>
      <c r="C40" s="116" t="s">
        <v>106</v>
      </c>
      <c r="D40" s="116" t="s">
        <v>135</v>
      </c>
      <c r="E40" s="117">
        <v>82834</v>
      </c>
      <c r="F40" s="116" t="s">
        <v>28</v>
      </c>
      <c r="G40" s="117" t="s">
        <v>249</v>
      </c>
      <c r="H40" s="118">
        <v>8500</v>
      </c>
      <c r="I40" s="118">
        <v>3042</v>
      </c>
      <c r="J40" s="117">
        <v>52</v>
      </c>
    </row>
    <row r="41" spans="1:10" ht="12.75" customHeight="1" x14ac:dyDescent="0.2">
      <c r="A41" s="119"/>
      <c r="B41" s="119" t="s">
        <v>339</v>
      </c>
      <c r="C41" s="119" t="s">
        <v>340</v>
      </c>
      <c r="D41" s="119" t="s">
        <v>341</v>
      </c>
      <c r="E41" s="120">
        <v>82639</v>
      </c>
      <c r="F41" s="119" t="s">
        <v>342</v>
      </c>
      <c r="G41" s="120" t="s">
        <v>254</v>
      </c>
      <c r="H41" s="121">
        <v>1987</v>
      </c>
      <c r="I41" s="121">
        <v>858</v>
      </c>
      <c r="J41" s="120">
        <v>52</v>
      </c>
    </row>
    <row r="42" spans="1:10" ht="12.75" customHeight="1" x14ac:dyDescent="0.2">
      <c r="A42" s="122"/>
      <c r="B42" s="123"/>
      <c r="C42" s="123"/>
      <c r="D42" s="123"/>
      <c r="E42" s="124"/>
      <c r="F42" s="123"/>
      <c r="G42" s="124"/>
      <c r="H42" s="125"/>
      <c r="I42" s="125"/>
      <c r="J42" s="126"/>
    </row>
    <row r="43" spans="1:10" ht="12.75" customHeight="1" x14ac:dyDescent="0.2">
      <c r="A43" s="116" t="s">
        <v>123</v>
      </c>
      <c r="B43" s="116" t="s">
        <v>10</v>
      </c>
      <c r="C43" s="116" t="s">
        <v>89</v>
      </c>
      <c r="D43" s="116" t="s">
        <v>118</v>
      </c>
      <c r="E43" s="117">
        <v>82001</v>
      </c>
      <c r="F43" s="116" t="s">
        <v>45</v>
      </c>
      <c r="G43" s="117" t="s">
        <v>249</v>
      </c>
      <c r="H43" s="118">
        <v>103000</v>
      </c>
      <c r="I43" s="118">
        <v>3328</v>
      </c>
      <c r="J43" s="117">
        <v>52</v>
      </c>
    </row>
    <row r="44" spans="1:10" ht="12.75" customHeight="1" x14ac:dyDescent="0.2">
      <c r="A44" s="119"/>
      <c r="B44" s="119" t="s">
        <v>343</v>
      </c>
      <c r="C44" s="119" t="s">
        <v>89</v>
      </c>
      <c r="D44" s="119" t="s">
        <v>118</v>
      </c>
      <c r="E44" s="120">
        <v>82001</v>
      </c>
      <c r="F44" s="119" t="s">
        <v>45</v>
      </c>
      <c r="G44" s="120" t="s">
        <v>344</v>
      </c>
      <c r="H44" s="127" t="s">
        <v>171</v>
      </c>
      <c r="I44" s="121">
        <v>424</v>
      </c>
      <c r="J44" s="120">
        <v>46</v>
      </c>
    </row>
    <row r="45" spans="1:10" ht="12.75" customHeight="1" x14ac:dyDescent="0.2">
      <c r="A45" s="119"/>
      <c r="B45" s="119" t="s">
        <v>345</v>
      </c>
      <c r="C45" s="119" t="s">
        <v>346</v>
      </c>
      <c r="D45" s="119" t="s">
        <v>347</v>
      </c>
      <c r="E45" s="120">
        <v>82053</v>
      </c>
      <c r="F45" s="119" t="s">
        <v>348</v>
      </c>
      <c r="G45" s="120" t="s">
        <v>254</v>
      </c>
      <c r="H45" s="121">
        <v>4500</v>
      </c>
      <c r="I45" s="121">
        <v>1560</v>
      </c>
      <c r="J45" s="120">
        <v>52</v>
      </c>
    </row>
    <row r="46" spans="1:10" ht="12.75" customHeight="1" x14ac:dyDescent="0.2">
      <c r="A46" s="119"/>
      <c r="B46" s="119" t="s">
        <v>349</v>
      </c>
      <c r="C46" s="119" t="s">
        <v>350</v>
      </c>
      <c r="D46" s="119" t="s">
        <v>351</v>
      </c>
      <c r="E46" s="120">
        <v>82082</v>
      </c>
      <c r="F46" s="119" t="s">
        <v>352</v>
      </c>
      <c r="G46" s="120" t="s">
        <v>254</v>
      </c>
      <c r="H46" s="121">
        <v>3000</v>
      </c>
      <c r="I46" s="121">
        <v>1560</v>
      </c>
      <c r="J46" s="120">
        <v>52</v>
      </c>
    </row>
    <row r="47" spans="1:10" ht="12.75" customHeight="1" x14ac:dyDescent="0.2">
      <c r="A47" s="122"/>
      <c r="B47" s="123"/>
      <c r="C47" s="123"/>
      <c r="D47" s="123"/>
      <c r="E47" s="124"/>
      <c r="F47" s="123"/>
      <c r="G47" s="124"/>
      <c r="H47" s="125"/>
      <c r="I47" s="125"/>
      <c r="J47" s="126"/>
    </row>
    <row r="48" spans="1:10" ht="12.75" customHeight="1" x14ac:dyDescent="0.2">
      <c r="A48" s="116" t="s">
        <v>353</v>
      </c>
      <c r="B48" s="116" t="s">
        <v>11</v>
      </c>
      <c r="C48" s="116" t="s">
        <v>354</v>
      </c>
      <c r="D48" s="116" t="s">
        <v>128</v>
      </c>
      <c r="E48" s="117">
        <v>83101</v>
      </c>
      <c r="F48" s="116" t="s">
        <v>35</v>
      </c>
      <c r="G48" s="117" t="s">
        <v>249</v>
      </c>
      <c r="H48" s="118">
        <v>12900</v>
      </c>
      <c r="I48" s="118">
        <v>2600</v>
      </c>
      <c r="J48" s="117">
        <v>52</v>
      </c>
    </row>
    <row r="49" spans="1:10" ht="12.75" customHeight="1" x14ac:dyDescent="0.2">
      <c r="A49" s="119"/>
      <c r="B49" s="119" t="s">
        <v>355</v>
      </c>
      <c r="C49" s="119" t="s">
        <v>356</v>
      </c>
      <c r="D49" s="119" t="s">
        <v>357</v>
      </c>
      <c r="E49" s="120">
        <v>83128</v>
      </c>
      <c r="F49" s="119" t="s">
        <v>358</v>
      </c>
      <c r="G49" s="120" t="s">
        <v>254</v>
      </c>
      <c r="H49" s="121">
        <v>4000</v>
      </c>
      <c r="I49" s="121">
        <v>2496</v>
      </c>
      <c r="J49" s="120">
        <v>52</v>
      </c>
    </row>
    <row r="50" spans="1:10" ht="12.75" customHeight="1" x14ac:dyDescent="0.2">
      <c r="A50" s="119"/>
      <c r="B50" s="119" t="s">
        <v>359</v>
      </c>
      <c r="C50" s="119" t="s">
        <v>360</v>
      </c>
      <c r="D50" s="119" t="s">
        <v>361</v>
      </c>
      <c r="E50" s="120">
        <v>83114</v>
      </c>
      <c r="F50" s="119" t="s">
        <v>362</v>
      </c>
      <c r="G50" s="120" t="s">
        <v>254</v>
      </c>
      <c r="H50" s="121">
        <v>4000</v>
      </c>
      <c r="I50" s="121">
        <v>2028</v>
      </c>
      <c r="J50" s="120">
        <v>52</v>
      </c>
    </row>
    <row r="51" spans="1:10" ht="12.75" customHeight="1" x14ac:dyDescent="0.2">
      <c r="A51" s="119"/>
      <c r="B51" s="119" t="s">
        <v>363</v>
      </c>
      <c r="C51" s="119" t="s">
        <v>364</v>
      </c>
      <c r="D51" s="119" t="s">
        <v>365</v>
      </c>
      <c r="E51" s="120">
        <v>83123</v>
      </c>
      <c r="F51" s="119" t="s">
        <v>366</v>
      </c>
      <c r="G51" s="120" t="s">
        <v>254</v>
      </c>
      <c r="H51" s="121">
        <v>1519</v>
      </c>
      <c r="I51" s="121">
        <v>1924</v>
      </c>
      <c r="J51" s="120">
        <v>52</v>
      </c>
    </row>
    <row r="52" spans="1:10" ht="12.75" customHeight="1" x14ac:dyDescent="0.2">
      <c r="A52" s="119"/>
      <c r="B52" s="119" t="s">
        <v>367</v>
      </c>
      <c r="C52" s="119" t="s">
        <v>368</v>
      </c>
      <c r="D52" s="119" t="s">
        <v>369</v>
      </c>
      <c r="E52" s="120">
        <v>83110</v>
      </c>
      <c r="F52" s="119" t="s">
        <v>370</v>
      </c>
      <c r="G52" s="120" t="s">
        <v>254</v>
      </c>
      <c r="H52" s="121">
        <v>6240</v>
      </c>
      <c r="I52" s="121">
        <v>2496</v>
      </c>
      <c r="J52" s="120">
        <v>52</v>
      </c>
    </row>
    <row r="53" spans="1:10" ht="12.75" customHeight="1" x14ac:dyDescent="0.2">
      <c r="A53" s="119"/>
      <c r="B53" s="119" t="s">
        <v>371</v>
      </c>
      <c r="C53" s="119" t="s">
        <v>372</v>
      </c>
      <c r="D53" s="119" t="s">
        <v>373</v>
      </c>
      <c r="E53" s="120">
        <v>83127</v>
      </c>
      <c r="F53" s="119" t="s">
        <v>374</v>
      </c>
      <c r="G53" s="120" t="s">
        <v>254</v>
      </c>
      <c r="H53" s="121">
        <v>3748</v>
      </c>
      <c r="I53" s="121">
        <v>2340</v>
      </c>
      <c r="J53" s="120">
        <v>52</v>
      </c>
    </row>
    <row r="54" spans="1:10" ht="12.75" customHeight="1" x14ac:dyDescent="0.2">
      <c r="A54" s="122"/>
      <c r="B54" s="123"/>
      <c r="C54" s="123"/>
      <c r="D54" s="123"/>
      <c r="E54" s="124"/>
      <c r="F54" s="123"/>
      <c r="G54" s="124"/>
      <c r="H54" s="125"/>
      <c r="I54" s="125"/>
      <c r="J54" s="126"/>
    </row>
    <row r="55" spans="1:10" ht="12.75" customHeight="1" x14ac:dyDescent="0.2">
      <c r="A55" s="116" t="s">
        <v>375</v>
      </c>
      <c r="B55" s="116" t="s">
        <v>12</v>
      </c>
      <c r="C55" s="116" t="s">
        <v>90</v>
      </c>
      <c r="D55" s="116" t="s">
        <v>119</v>
      </c>
      <c r="E55" s="117">
        <v>82601</v>
      </c>
      <c r="F55" s="116" t="s">
        <v>44</v>
      </c>
      <c r="G55" s="117" t="s">
        <v>249</v>
      </c>
      <c r="H55" s="118">
        <v>32682</v>
      </c>
      <c r="I55" s="118">
        <v>3044</v>
      </c>
      <c r="J55" s="117">
        <v>52</v>
      </c>
    </row>
    <row r="56" spans="1:10" ht="12.75" customHeight="1" x14ac:dyDescent="0.2">
      <c r="A56" s="119"/>
      <c r="B56" s="119" t="s">
        <v>376</v>
      </c>
      <c r="C56" s="119" t="s">
        <v>90</v>
      </c>
      <c r="D56" s="119" t="s">
        <v>119</v>
      </c>
      <c r="E56" s="120">
        <v>82601</v>
      </c>
      <c r="F56" s="119" t="s">
        <v>44</v>
      </c>
      <c r="G56" s="120" t="s">
        <v>344</v>
      </c>
      <c r="H56" s="127" t="s">
        <v>171</v>
      </c>
      <c r="I56" s="128">
        <v>900</v>
      </c>
      <c r="J56" s="120">
        <v>50</v>
      </c>
    </row>
    <row r="57" spans="1:10" ht="12.75" customHeight="1" x14ac:dyDescent="0.2">
      <c r="A57" s="119"/>
      <c r="B57" s="119" t="s">
        <v>377</v>
      </c>
      <c r="C57" s="119" t="s">
        <v>378</v>
      </c>
      <c r="D57" s="119" t="s">
        <v>379</v>
      </c>
      <c r="E57" s="120">
        <v>82644</v>
      </c>
      <c r="F57" s="119" t="s">
        <v>380</v>
      </c>
      <c r="G57" s="120" t="s">
        <v>254</v>
      </c>
      <c r="H57" s="121">
        <v>3430</v>
      </c>
      <c r="I57" s="128">
        <v>1040</v>
      </c>
      <c r="J57" s="120">
        <v>52</v>
      </c>
    </row>
    <row r="58" spans="1:10" ht="12.75" customHeight="1" x14ac:dyDescent="0.2">
      <c r="A58" s="119"/>
      <c r="B58" s="119" t="s">
        <v>381</v>
      </c>
      <c r="C58" s="119" t="s">
        <v>382</v>
      </c>
      <c r="D58" s="119" t="s">
        <v>383</v>
      </c>
      <c r="E58" s="120">
        <v>82635</v>
      </c>
      <c r="F58" s="119" t="s">
        <v>384</v>
      </c>
      <c r="G58" s="120" t="s">
        <v>254</v>
      </c>
      <c r="H58" s="121">
        <v>750</v>
      </c>
      <c r="I58" s="128">
        <v>936</v>
      </c>
      <c r="J58" s="120">
        <v>52</v>
      </c>
    </row>
    <row r="59" spans="1:10" ht="12.75" customHeight="1" x14ac:dyDescent="0.2">
      <c r="A59" s="122"/>
      <c r="B59" s="123"/>
      <c r="C59" s="123"/>
      <c r="D59" s="123"/>
      <c r="E59" s="124"/>
      <c r="F59" s="123"/>
      <c r="G59" s="124"/>
      <c r="H59" s="125"/>
      <c r="I59" s="125"/>
      <c r="J59" s="126"/>
    </row>
    <row r="60" spans="1:10" ht="12.75" customHeight="1" x14ac:dyDescent="0.2">
      <c r="A60" s="116" t="s">
        <v>385</v>
      </c>
      <c r="B60" s="116" t="s">
        <v>13</v>
      </c>
      <c r="C60" s="116" t="s">
        <v>386</v>
      </c>
      <c r="D60" s="116" t="s">
        <v>140</v>
      </c>
      <c r="E60" s="117">
        <v>82225</v>
      </c>
      <c r="F60" s="116" t="s">
        <v>23</v>
      </c>
      <c r="G60" s="117" t="s">
        <v>249</v>
      </c>
      <c r="H60" s="118">
        <v>4950</v>
      </c>
      <c r="I60" s="118">
        <v>1604</v>
      </c>
      <c r="J60" s="117">
        <v>52</v>
      </c>
    </row>
    <row r="61" spans="1:10" ht="12.75" customHeight="1" x14ac:dyDescent="0.2">
      <c r="A61" s="122"/>
      <c r="B61" s="123"/>
      <c r="C61" s="123"/>
      <c r="D61" s="123"/>
      <c r="E61" s="124"/>
      <c r="F61" s="123"/>
      <c r="G61" s="124"/>
      <c r="H61" s="125"/>
      <c r="I61" s="125"/>
      <c r="J61" s="126"/>
    </row>
    <row r="62" spans="1:10" ht="12.75" customHeight="1" x14ac:dyDescent="0.2">
      <c r="A62" s="116" t="s">
        <v>387</v>
      </c>
      <c r="B62" s="116" t="s">
        <v>388</v>
      </c>
      <c r="C62" s="116" t="s">
        <v>96</v>
      </c>
      <c r="D62" s="116" t="s">
        <v>125</v>
      </c>
      <c r="E62" s="117">
        <v>82414</v>
      </c>
      <c r="F62" s="116" t="s">
        <v>38</v>
      </c>
      <c r="G62" s="117" t="s">
        <v>249</v>
      </c>
      <c r="H62" s="118">
        <v>27000</v>
      </c>
      <c r="I62" s="118">
        <v>3008</v>
      </c>
      <c r="J62" s="117">
        <v>52</v>
      </c>
    </row>
    <row r="63" spans="1:10" ht="12.75" customHeight="1" x14ac:dyDescent="0.2">
      <c r="A63" s="119"/>
      <c r="B63" s="119" t="s">
        <v>389</v>
      </c>
      <c r="C63" s="119" t="s">
        <v>390</v>
      </c>
      <c r="D63" s="119" t="s">
        <v>391</v>
      </c>
      <c r="E63" s="120">
        <v>82433</v>
      </c>
      <c r="F63" s="119" t="s">
        <v>392</v>
      </c>
      <c r="G63" s="120" t="s">
        <v>254</v>
      </c>
      <c r="H63" s="121">
        <v>2352</v>
      </c>
      <c r="I63" s="121">
        <v>2590</v>
      </c>
      <c r="J63" s="120">
        <v>52</v>
      </c>
    </row>
    <row r="64" spans="1:10" ht="12.75" customHeight="1" x14ac:dyDescent="0.2">
      <c r="A64" s="119"/>
      <c r="B64" s="119" t="s">
        <v>393</v>
      </c>
      <c r="C64" s="119" t="s">
        <v>394</v>
      </c>
      <c r="D64" s="119" t="s">
        <v>395</v>
      </c>
      <c r="E64" s="120">
        <v>82435</v>
      </c>
      <c r="F64" s="119" t="s">
        <v>396</v>
      </c>
      <c r="G64" s="120" t="s">
        <v>254</v>
      </c>
      <c r="H64" s="121">
        <v>12000</v>
      </c>
      <c r="I64" s="121">
        <v>2430</v>
      </c>
      <c r="J64" s="120">
        <v>52</v>
      </c>
    </row>
    <row r="65" spans="1:10" ht="12.75" customHeight="1" x14ac:dyDescent="0.2">
      <c r="A65" s="122"/>
      <c r="B65" s="123"/>
      <c r="C65" s="123"/>
      <c r="D65" s="123"/>
      <c r="E65" s="124"/>
      <c r="F65" s="123"/>
      <c r="G65" s="124"/>
      <c r="H65" s="125"/>
      <c r="I65" s="125"/>
      <c r="J65" s="126"/>
    </row>
    <row r="66" spans="1:10" ht="12.75" customHeight="1" x14ac:dyDescent="0.2">
      <c r="A66" s="116" t="s">
        <v>397</v>
      </c>
      <c r="B66" s="116" t="s">
        <v>15</v>
      </c>
      <c r="C66" s="116" t="s">
        <v>105</v>
      </c>
      <c r="D66" s="116" t="s">
        <v>134</v>
      </c>
      <c r="E66" s="117">
        <v>82201</v>
      </c>
      <c r="F66" s="116" t="s">
        <v>29</v>
      </c>
      <c r="G66" s="117" t="s">
        <v>249</v>
      </c>
      <c r="H66" s="118">
        <v>11800</v>
      </c>
      <c r="I66" s="118">
        <v>5200</v>
      </c>
      <c r="J66" s="117">
        <v>52</v>
      </c>
    </row>
    <row r="67" spans="1:10" ht="12.75" customHeight="1" x14ac:dyDescent="0.2">
      <c r="A67" s="119"/>
      <c r="B67" s="119" t="s">
        <v>398</v>
      </c>
      <c r="C67" s="119" t="s">
        <v>399</v>
      </c>
      <c r="D67" s="119" t="s">
        <v>400</v>
      </c>
      <c r="E67" s="120">
        <v>82210</v>
      </c>
      <c r="F67" s="119" t="s">
        <v>401</v>
      </c>
      <c r="G67" s="120" t="s">
        <v>254</v>
      </c>
      <c r="H67" s="121">
        <v>534</v>
      </c>
      <c r="I67" s="121">
        <v>468</v>
      </c>
      <c r="J67" s="120">
        <v>52</v>
      </c>
    </row>
    <row r="68" spans="1:10" ht="12.75" customHeight="1" x14ac:dyDescent="0.2">
      <c r="A68" s="119"/>
      <c r="B68" s="119" t="s">
        <v>402</v>
      </c>
      <c r="C68" s="119" t="s">
        <v>403</v>
      </c>
      <c r="D68" s="119" t="s">
        <v>404</v>
      </c>
      <c r="E68" s="120">
        <v>82213</v>
      </c>
      <c r="F68" s="119" t="s">
        <v>405</v>
      </c>
      <c r="G68" s="120" t="s">
        <v>254</v>
      </c>
      <c r="H68" s="121">
        <v>450</v>
      </c>
      <c r="I68" s="121">
        <v>520</v>
      </c>
      <c r="J68" s="120">
        <v>52</v>
      </c>
    </row>
    <row r="69" spans="1:10" ht="12.75" customHeight="1" x14ac:dyDescent="0.2">
      <c r="A69" s="119"/>
      <c r="B69" s="119" t="s">
        <v>406</v>
      </c>
      <c r="C69" s="119" t="s">
        <v>407</v>
      </c>
      <c r="D69" s="119" t="s">
        <v>408</v>
      </c>
      <c r="E69" s="120">
        <v>82214</v>
      </c>
      <c r="F69" s="119" t="s">
        <v>409</v>
      </c>
      <c r="G69" s="120" t="s">
        <v>254</v>
      </c>
      <c r="H69" s="121">
        <v>1242</v>
      </c>
      <c r="I69" s="121">
        <v>1872</v>
      </c>
      <c r="J69" s="120">
        <v>52</v>
      </c>
    </row>
    <row r="70" spans="1:10" ht="12.75" customHeight="1" x14ac:dyDescent="0.2">
      <c r="A70" s="122"/>
      <c r="B70" s="123"/>
      <c r="C70" s="123"/>
      <c r="D70" s="123"/>
      <c r="E70" s="124"/>
      <c r="F70" s="123"/>
      <c r="G70" s="124"/>
      <c r="H70" s="125"/>
      <c r="I70" s="125"/>
      <c r="J70" s="126"/>
    </row>
    <row r="71" spans="1:10" ht="12.75" customHeight="1" x14ac:dyDescent="0.2">
      <c r="A71" s="116" t="s">
        <v>124</v>
      </c>
      <c r="B71" s="116" t="s">
        <v>410</v>
      </c>
      <c r="C71" s="116" t="s">
        <v>95</v>
      </c>
      <c r="D71" s="116" t="s">
        <v>124</v>
      </c>
      <c r="E71" s="117">
        <v>82801</v>
      </c>
      <c r="F71" s="116" t="s">
        <v>39</v>
      </c>
      <c r="G71" s="117" t="s">
        <v>249</v>
      </c>
      <c r="H71" s="118">
        <v>30130</v>
      </c>
      <c r="I71" s="118">
        <v>3176</v>
      </c>
      <c r="J71" s="117">
        <v>52</v>
      </c>
    </row>
    <row r="72" spans="1:10" ht="12.75" customHeight="1" x14ac:dyDescent="0.2">
      <c r="A72" s="119"/>
      <c r="B72" s="119" t="s">
        <v>411</v>
      </c>
      <c r="C72" s="119" t="s">
        <v>412</v>
      </c>
      <c r="D72" s="119" t="s">
        <v>413</v>
      </c>
      <c r="E72" s="120">
        <v>82835</v>
      </c>
      <c r="F72" s="119" t="s">
        <v>414</v>
      </c>
      <c r="G72" s="120" t="s">
        <v>254</v>
      </c>
      <c r="H72" s="121">
        <v>1020</v>
      </c>
      <c r="I72" s="121">
        <v>1126</v>
      </c>
      <c r="J72" s="120">
        <v>52</v>
      </c>
    </row>
    <row r="73" spans="1:10" ht="12.75" customHeight="1" x14ac:dyDescent="0.2">
      <c r="A73" s="119"/>
      <c r="B73" s="119" t="s">
        <v>415</v>
      </c>
      <c r="C73" s="119" t="s">
        <v>416</v>
      </c>
      <c r="D73" s="119" t="s">
        <v>417</v>
      </c>
      <c r="E73" s="120">
        <v>82842</v>
      </c>
      <c r="F73" s="119" t="s">
        <v>418</v>
      </c>
      <c r="G73" s="120" t="s">
        <v>254</v>
      </c>
      <c r="H73" s="121">
        <v>2551</v>
      </c>
      <c r="I73" s="121">
        <v>1443</v>
      </c>
      <c r="J73" s="120">
        <v>52</v>
      </c>
    </row>
    <row r="74" spans="1:10" ht="12.75" customHeight="1" x14ac:dyDescent="0.2">
      <c r="A74" s="119"/>
      <c r="B74" s="119" t="s">
        <v>419</v>
      </c>
      <c r="C74" s="119" t="s">
        <v>420</v>
      </c>
      <c r="D74" s="119" t="s">
        <v>421</v>
      </c>
      <c r="E74" s="120">
        <v>82839</v>
      </c>
      <c r="F74" s="119" t="s">
        <v>422</v>
      </c>
      <c r="G74" s="120" t="s">
        <v>254</v>
      </c>
      <c r="H74" s="121">
        <v>4000</v>
      </c>
      <c r="I74" s="121">
        <v>1757</v>
      </c>
      <c r="J74" s="120">
        <v>52</v>
      </c>
    </row>
    <row r="75" spans="1:10" ht="12.75" customHeight="1" x14ac:dyDescent="0.2">
      <c r="A75" s="122"/>
      <c r="B75" s="123"/>
      <c r="C75" s="123"/>
      <c r="D75" s="123"/>
      <c r="E75" s="124"/>
      <c r="F75" s="123"/>
      <c r="G75" s="124"/>
      <c r="H75" s="125"/>
      <c r="I75" s="125"/>
      <c r="J75" s="126"/>
    </row>
    <row r="76" spans="1:10" ht="12.75" customHeight="1" x14ac:dyDescent="0.2">
      <c r="A76" s="116" t="s">
        <v>423</v>
      </c>
      <c r="B76" s="116" t="s">
        <v>424</v>
      </c>
      <c r="C76" s="116" t="s">
        <v>104</v>
      </c>
      <c r="D76" s="116" t="s">
        <v>133</v>
      </c>
      <c r="E76" s="117">
        <v>82941</v>
      </c>
      <c r="F76" s="116" t="s">
        <v>425</v>
      </c>
      <c r="G76" s="117" t="s">
        <v>249</v>
      </c>
      <c r="H76" s="118">
        <v>18500</v>
      </c>
      <c r="I76" s="118">
        <v>2860</v>
      </c>
      <c r="J76" s="117">
        <v>52</v>
      </c>
    </row>
    <row r="77" spans="1:10" ht="12.75" customHeight="1" x14ac:dyDescent="0.2">
      <c r="A77" s="119"/>
      <c r="B77" s="119" t="s">
        <v>426</v>
      </c>
      <c r="C77" s="119" t="s">
        <v>427</v>
      </c>
      <c r="D77" s="119" t="s">
        <v>428</v>
      </c>
      <c r="E77" s="120">
        <v>83113</v>
      </c>
      <c r="F77" s="119" t="s">
        <v>429</v>
      </c>
      <c r="G77" s="120" t="s">
        <v>254</v>
      </c>
      <c r="H77" s="121">
        <v>9000</v>
      </c>
      <c r="I77" s="121">
        <v>2418</v>
      </c>
      <c r="J77" s="120">
        <v>52</v>
      </c>
    </row>
    <row r="78" spans="1:10" ht="12.75" customHeight="1" x14ac:dyDescent="0.2">
      <c r="A78" s="122"/>
      <c r="B78" s="123"/>
      <c r="C78" s="123"/>
      <c r="D78" s="123"/>
      <c r="E78" s="124"/>
      <c r="F78" s="123"/>
      <c r="G78" s="124"/>
      <c r="H78" s="125"/>
      <c r="I78" s="125"/>
      <c r="J78" s="126"/>
    </row>
    <row r="79" spans="1:10" ht="12.75" customHeight="1" x14ac:dyDescent="0.2">
      <c r="A79" s="116" t="s">
        <v>430</v>
      </c>
      <c r="B79" s="116" t="s">
        <v>431</v>
      </c>
      <c r="C79" s="116" t="s">
        <v>432</v>
      </c>
      <c r="D79" s="116" t="s">
        <v>121</v>
      </c>
      <c r="E79" s="117">
        <v>82935</v>
      </c>
      <c r="F79" s="116" t="s">
        <v>433</v>
      </c>
      <c r="G79" s="117" t="s">
        <v>249</v>
      </c>
      <c r="H79" s="118">
        <v>15500</v>
      </c>
      <c r="I79" s="118">
        <v>2704</v>
      </c>
      <c r="J79" s="117">
        <v>52</v>
      </c>
    </row>
    <row r="80" spans="1:10" ht="12.75" customHeight="1" x14ac:dyDescent="0.2">
      <c r="A80" s="119"/>
      <c r="B80" s="119" t="s">
        <v>434</v>
      </c>
      <c r="C80" s="119" t="s">
        <v>435</v>
      </c>
      <c r="D80" s="119" t="s">
        <v>436</v>
      </c>
      <c r="E80" s="120">
        <v>82322</v>
      </c>
      <c r="F80" s="119" t="s">
        <v>437</v>
      </c>
      <c r="G80" s="120" t="s">
        <v>254</v>
      </c>
      <c r="H80" s="121">
        <v>980</v>
      </c>
      <c r="I80" s="121">
        <v>520</v>
      </c>
      <c r="J80" s="120">
        <v>52</v>
      </c>
    </row>
    <row r="81" spans="1:10" ht="12.75" customHeight="1" x14ac:dyDescent="0.2">
      <c r="A81" s="119"/>
      <c r="B81" s="119" t="s">
        <v>438</v>
      </c>
      <c r="C81" s="119" t="s">
        <v>439</v>
      </c>
      <c r="D81" s="119" t="s">
        <v>440</v>
      </c>
      <c r="E81" s="120">
        <v>82901</v>
      </c>
      <c r="F81" s="119" t="s">
        <v>441</v>
      </c>
      <c r="G81" s="120" t="s">
        <v>254</v>
      </c>
      <c r="H81" s="121">
        <v>3674</v>
      </c>
      <c r="I81" s="121">
        <v>1976</v>
      </c>
      <c r="J81" s="120">
        <v>52</v>
      </c>
    </row>
    <row r="82" spans="1:10" ht="12.75" customHeight="1" x14ac:dyDescent="0.2">
      <c r="A82" s="119"/>
      <c r="B82" s="119" t="s">
        <v>442</v>
      </c>
      <c r="C82" s="119" t="s">
        <v>443</v>
      </c>
      <c r="D82" s="119" t="s">
        <v>444</v>
      </c>
      <c r="E82" s="120">
        <v>82932</v>
      </c>
      <c r="F82" s="119" t="s">
        <v>445</v>
      </c>
      <c r="G82" s="120" t="s">
        <v>254</v>
      </c>
      <c r="H82" s="121">
        <v>1000</v>
      </c>
      <c r="I82" s="121">
        <v>624</v>
      </c>
      <c r="J82" s="120">
        <v>52</v>
      </c>
    </row>
    <row r="83" spans="1:10" ht="12.75" customHeight="1" x14ac:dyDescent="0.2">
      <c r="A83" s="119"/>
      <c r="B83" s="119" t="s">
        <v>446</v>
      </c>
      <c r="C83" s="119" t="s">
        <v>447</v>
      </c>
      <c r="D83" s="119" t="s">
        <v>448</v>
      </c>
      <c r="E83" s="120">
        <v>82934</v>
      </c>
      <c r="F83" s="119" t="s">
        <v>449</v>
      </c>
      <c r="G83" s="120" t="s">
        <v>254</v>
      </c>
      <c r="H83" s="121">
        <v>1260</v>
      </c>
      <c r="I83" s="121">
        <v>624</v>
      </c>
      <c r="J83" s="120">
        <v>52</v>
      </c>
    </row>
    <row r="84" spans="1:10" ht="12.75" customHeight="1" x14ac:dyDescent="0.2">
      <c r="A84" s="119"/>
      <c r="B84" s="119" t="s">
        <v>450</v>
      </c>
      <c r="C84" s="119" t="s">
        <v>451</v>
      </c>
      <c r="D84" s="119" t="s">
        <v>452</v>
      </c>
      <c r="E84" s="120">
        <v>82943</v>
      </c>
      <c r="F84" s="119" t="s">
        <v>453</v>
      </c>
      <c r="G84" s="120" t="s">
        <v>254</v>
      </c>
      <c r="H84" s="121">
        <v>1200</v>
      </c>
      <c r="I84" s="121">
        <v>728</v>
      </c>
      <c r="J84" s="120">
        <v>52</v>
      </c>
    </row>
    <row r="85" spans="1:10" ht="12.75" customHeight="1" x14ac:dyDescent="0.2">
      <c r="A85" s="119"/>
      <c r="B85" s="119" t="s">
        <v>454</v>
      </c>
      <c r="C85" s="119" t="s">
        <v>439</v>
      </c>
      <c r="D85" s="119" t="s">
        <v>440</v>
      </c>
      <c r="E85" s="120">
        <v>82901</v>
      </c>
      <c r="F85" s="119" t="s">
        <v>455</v>
      </c>
      <c r="G85" s="120" t="s">
        <v>254</v>
      </c>
      <c r="H85" s="121">
        <v>21000</v>
      </c>
      <c r="I85" s="121">
        <v>2704</v>
      </c>
      <c r="J85" s="120">
        <v>52</v>
      </c>
    </row>
    <row r="86" spans="1:10" ht="12.75" customHeight="1" x14ac:dyDescent="0.2">
      <c r="A86" s="119"/>
      <c r="B86" s="119" t="s">
        <v>456</v>
      </c>
      <c r="C86" s="119" t="s">
        <v>457</v>
      </c>
      <c r="D86" s="119" t="s">
        <v>458</v>
      </c>
      <c r="E86" s="120">
        <v>82945</v>
      </c>
      <c r="F86" s="119" t="s">
        <v>459</v>
      </c>
      <c r="G86" s="120" t="s">
        <v>254</v>
      </c>
      <c r="H86" s="121">
        <v>1200</v>
      </c>
      <c r="I86" s="121">
        <v>624</v>
      </c>
      <c r="J86" s="120">
        <v>52</v>
      </c>
    </row>
    <row r="87" spans="1:10" ht="12.75" customHeight="1" x14ac:dyDescent="0.2">
      <c r="A87" s="119"/>
      <c r="B87" s="119" t="s">
        <v>460</v>
      </c>
      <c r="C87" s="119" t="s">
        <v>461</v>
      </c>
      <c r="D87" s="119" t="s">
        <v>462</v>
      </c>
      <c r="E87" s="120">
        <v>82336</v>
      </c>
      <c r="F87" s="119" t="s">
        <v>463</v>
      </c>
      <c r="G87" s="120" t="s">
        <v>254</v>
      </c>
      <c r="H87" s="121">
        <v>1200</v>
      </c>
      <c r="I87" s="121">
        <v>624</v>
      </c>
      <c r="J87" s="120">
        <v>52</v>
      </c>
    </row>
    <row r="88" spans="1:10" ht="12.75" customHeight="1" x14ac:dyDescent="0.2">
      <c r="A88" s="119"/>
      <c r="B88" s="119" t="s">
        <v>464</v>
      </c>
      <c r="C88" s="119" t="s">
        <v>465</v>
      </c>
      <c r="D88" s="119" t="s">
        <v>440</v>
      </c>
      <c r="E88" s="120">
        <v>82901</v>
      </c>
      <c r="F88" s="119" t="s">
        <v>466</v>
      </c>
      <c r="G88" s="120" t="s">
        <v>254</v>
      </c>
      <c r="H88" s="121">
        <v>28500</v>
      </c>
      <c r="I88" s="121">
        <v>2704</v>
      </c>
      <c r="J88" s="120">
        <v>52</v>
      </c>
    </row>
    <row r="89" spans="1:10" ht="12.75" customHeight="1" x14ac:dyDescent="0.2">
      <c r="A89" s="122"/>
      <c r="B89" s="123"/>
      <c r="C89" s="123"/>
      <c r="D89" s="123"/>
      <c r="E89" s="124"/>
      <c r="F89" s="123"/>
      <c r="G89" s="124"/>
      <c r="H89" s="125"/>
      <c r="I89" s="125"/>
      <c r="J89" s="126"/>
    </row>
    <row r="90" spans="1:10" ht="12.75" customHeight="1" x14ac:dyDescent="0.2">
      <c r="A90" s="116" t="s">
        <v>467</v>
      </c>
      <c r="B90" s="116" t="s">
        <v>19</v>
      </c>
      <c r="C90" s="116" t="s">
        <v>468</v>
      </c>
      <c r="D90" s="116" t="s">
        <v>126</v>
      </c>
      <c r="E90" s="117">
        <v>83001</v>
      </c>
      <c r="F90" s="116" t="s">
        <v>37</v>
      </c>
      <c r="G90" s="117" t="s">
        <v>249</v>
      </c>
      <c r="H90" s="118">
        <v>35360</v>
      </c>
      <c r="I90" s="118">
        <v>3209</v>
      </c>
      <c r="J90" s="117">
        <v>52</v>
      </c>
    </row>
    <row r="91" spans="1:10" ht="12.75" customHeight="1" x14ac:dyDescent="0.2">
      <c r="A91" s="119"/>
      <c r="B91" s="119" t="s">
        <v>469</v>
      </c>
      <c r="C91" s="119" t="s">
        <v>470</v>
      </c>
      <c r="D91" s="119" t="s">
        <v>471</v>
      </c>
      <c r="E91" s="120">
        <v>83414</v>
      </c>
      <c r="F91" s="119" t="s">
        <v>472</v>
      </c>
      <c r="G91" s="120" t="s">
        <v>254</v>
      </c>
      <c r="H91" s="121">
        <v>2000</v>
      </c>
      <c r="I91" s="121">
        <v>1638</v>
      </c>
      <c r="J91" s="120">
        <v>52</v>
      </c>
    </row>
    <row r="92" spans="1:10" ht="12.75" customHeight="1" x14ac:dyDescent="0.2">
      <c r="A92" s="122"/>
      <c r="B92" s="123"/>
      <c r="C92" s="123"/>
      <c r="D92" s="123"/>
      <c r="E92" s="124"/>
      <c r="F92" s="123"/>
      <c r="G92" s="124"/>
      <c r="H92" s="125"/>
      <c r="I92" s="125"/>
      <c r="J92" s="126"/>
    </row>
    <row r="93" spans="1:10" ht="12.75" customHeight="1" x14ac:dyDescent="0.2">
      <c r="A93" s="116" t="s">
        <v>473</v>
      </c>
      <c r="B93" s="116" t="s">
        <v>20</v>
      </c>
      <c r="C93" s="116" t="s">
        <v>98</v>
      </c>
      <c r="D93" s="116" t="s">
        <v>127</v>
      </c>
      <c r="E93" s="117">
        <v>82930</v>
      </c>
      <c r="F93" s="116" t="s">
        <v>36</v>
      </c>
      <c r="G93" s="117" t="s">
        <v>249</v>
      </c>
      <c r="H93" s="118">
        <v>24491</v>
      </c>
      <c r="I93" s="118">
        <v>2046</v>
      </c>
      <c r="J93" s="117">
        <v>52</v>
      </c>
    </row>
    <row r="94" spans="1:10" ht="12.75" customHeight="1" x14ac:dyDescent="0.2">
      <c r="A94" s="119"/>
      <c r="B94" s="119" t="s">
        <v>474</v>
      </c>
      <c r="C94" s="119" t="s">
        <v>475</v>
      </c>
      <c r="D94" s="119" t="s">
        <v>476</v>
      </c>
      <c r="E94" s="120">
        <v>82937</v>
      </c>
      <c r="F94" s="119" t="s">
        <v>477</v>
      </c>
      <c r="G94" s="120" t="s">
        <v>254</v>
      </c>
      <c r="H94" s="121">
        <v>3220</v>
      </c>
      <c r="I94" s="121">
        <v>1456</v>
      </c>
      <c r="J94" s="120">
        <v>52</v>
      </c>
    </row>
    <row r="95" spans="1:10" ht="12.75" customHeight="1" x14ac:dyDescent="0.2">
      <c r="A95" s="119"/>
      <c r="B95" s="119" t="s">
        <v>478</v>
      </c>
      <c r="C95" s="119" t="s">
        <v>479</v>
      </c>
      <c r="D95" s="119" t="s">
        <v>480</v>
      </c>
      <c r="E95" s="120">
        <v>82939</v>
      </c>
      <c r="F95" s="119" t="s">
        <v>481</v>
      </c>
      <c r="G95" s="120" t="s">
        <v>254</v>
      </c>
      <c r="H95" s="121">
        <v>3275</v>
      </c>
      <c r="I95" s="121">
        <v>1386</v>
      </c>
      <c r="J95" s="120">
        <v>52</v>
      </c>
    </row>
    <row r="96" spans="1:10" ht="12.75" customHeight="1" x14ac:dyDescent="0.2">
      <c r="A96" s="122"/>
      <c r="B96" s="123"/>
      <c r="C96" s="123"/>
      <c r="D96" s="123"/>
      <c r="E96" s="124"/>
      <c r="F96" s="123"/>
      <c r="G96" s="124"/>
      <c r="H96" s="125"/>
      <c r="I96" s="125"/>
      <c r="J96" s="126"/>
    </row>
    <row r="97" spans="1:10" ht="12.75" customHeight="1" x14ac:dyDescent="0.2">
      <c r="A97" s="116" t="s">
        <v>482</v>
      </c>
      <c r="B97" s="116" t="s">
        <v>21</v>
      </c>
      <c r="C97" s="116" t="s">
        <v>107</v>
      </c>
      <c r="D97" s="116" t="s">
        <v>136</v>
      </c>
      <c r="E97" s="117">
        <v>82401</v>
      </c>
      <c r="F97" s="116" t="s">
        <v>27</v>
      </c>
      <c r="G97" s="117" t="s">
        <v>249</v>
      </c>
      <c r="H97" s="118">
        <v>8000</v>
      </c>
      <c r="I97" s="118">
        <v>2657</v>
      </c>
      <c r="J97" s="117">
        <v>52</v>
      </c>
    </row>
    <row r="98" spans="1:10" ht="12.75" customHeight="1" x14ac:dyDescent="0.2">
      <c r="A98" s="119"/>
      <c r="B98" s="119" t="s">
        <v>483</v>
      </c>
      <c r="C98" s="119" t="s">
        <v>484</v>
      </c>
      <c r="D98" s="119" t="s">
        <v>485</v>
      </c>
      <c r="E98" s="120">
        <v>82442</v>
      </c>
      <c r="F98" s="119" t="s">
        <v>486</v>
      </c>
      <c r="G98" s="120" t="s">
        <v>254</v>
      </c>
      <c r="H98" s="121">
        <v>3600</v>
      </c>
      <c r="I98" s="121">
        <v>2192</v>
      </c>
      <c r="J98" s="120">
        <v>52</v>
      </c>
    </row>
    <row r="99" spans="1:10" ht="12.75" customHeight="1" x14ac:dyDescent="0.2">
      <c r="A99" s="122"/>
      <c r="B99" s="123"/>
      <c r="C99" s="123"/>
      <c r="D99" s="123"/>
      <c r="E99" s="124"/>
      <c r="F99" s="123"/>
      <c r="G99" s="124"/>
      <c r="H99" s="125"/>
      <c r="I99" s="125"/>
      <c r="J99" s="126"/>
    </row>
    <row r="100" spans="1:10" ht="12.75" customHeight="1" x14ac:dyDescent="0.2">
      <c r="A100" s="116" t="s">
        <v>487</v>
      </c>
      <c r="B100" s="116" t="s">
        <v>22</v>
      </c>
      <c r="C100" s="116" t="s">
        <v>109</v>
      </c>
      <c r="D100" s="116" t="s">
        <v>138</v>
      </c>
      <c r="E100" s="117">
        <v>82701</v>
      </c>
      <c r="F100" s="116" t="s">
        <v>25</v>
      </c>
      <c r="G100" s="117" t="s">
        <v>249</v>
      </c>
      <c r="H100" s="118">
        <v>6848</v>
      </c>
      <c r="I100" s="118">
        <v>2340</v>
      </c>
      <c r="J100" s="117">
        <v>52</v>
      </c>
    </row>
    <row r="101" spans="1:10" ht="12.75" customHeight="1" x14ac:dyDescent="0.2">
      <c r="A101" s="119"/>
      <c r="B101" s="119" t="s">
        <v>488</v>
      </c>
      <c r="C101" s="119" t="s">
        <v>489</v>
      </c>
      <c r="D101" s="119" t="s">
        <v>490</v>
      </c>
      <c r="E101" s="120">
        <v>82730</v>
      </c>
      <c r="F101" s="119" t="s">
        <v>491</v>
      </c>
      <c r="G101" s="120" t="s">
        <v>254</v>
      </c>
      <c r="H101" s="121">
        <v>2305</v>
      </c>
      <c r="I101" s="121">
        <v>1430</v>
      </c>
      <c r="J101" s="120">
        <v>52</v>
      </c>
    </row>
    <row r="102" spans="1:10" ht="12.75" customHeight="1" x14ac:dyDescent="0.2">
      <c r="B102" s="1"/>
    </row>
    <row r="103" spans="1:10" ht="12.75" customHeight="1" x14ac:dyDescent="0.2">
      <c r="B103" s="1"/>
    </row>
    <row r="104" spans="1:10" ht="12.75" customHeight="1" x14ac:dyDescent="0.2">
      <c r="B104" s="1"/>
    </row>
    <row r="105" spans="1:10" ht="12.75" customHeight="1" x14ac:dyDescent="0.2">
      <c r="B105" s="1"/>
    </row>
    <row r="106" spans="1:10" ht="12.75" customHeight="1" x14ac:dyDescent="0.2">
      <c r="B106" s="1"/>
    </row>
    <row r="107" spans="1:10" ht="12.75" customHeight="1" x14ac:dyDescent="0.2">
      <c r="B107" s="1"/>
    </row>
    <row r="108" spans="1:10" ht="12.75" customHeight="1" x14ac:dyDescent="0.2">
      <c r="B108" s="1"/>
    </row>
    <row r="109" spans="1:10" ht="12.75" customHeight="1" x14ac:dyDescent="0.2">
      <c r="B109" s="1"/>
    </row>
    <row r="110" spans="1:10" ht="12.75" customHeight="1" x14ac:dyDescent="0.2">
      <c r="B110" s="1"/>
    </row>
    <row r="111" spans="1:10" ht="12.75" customHeight="1" x14ac:dyDescent="0.2">
      <c r="B111" s="1"/>
    </row>
    <row r="112" spans="1:10" ht="12.75" customHeight="1" x14ac:dyDescent="0.2">
      <c r="B112" s="1"/>
    </row>
    <row r="113" spans="2:2" ht="12.75" customHeight="1" x14ac:dyDescent="0.2">
      <c r="B113" s="1"/>
    </row>
    <row r="114" spans="2:2" ht="12.75" customHeight="1" x14ac:dyDescent="0.2">
      <c r="B114" s="1"/>
    </row>
    <row r="115" spans="2:2" ht="12.75" customHeight="1" x14ac:dyDescent="0.2">
      <c r="B115" s="1"/>
    </row>
    <row r="116" spans="2:2" ht="12.75" customHeight="1" x14ac:dyDescent="0.2">
      <c r="B116" s="1"/>
    </row>
    <row r="117" spans="2:2" ht="12.75" customHeight="1" x14ac:dyDescent="0.2">
      <c r="B117" s="1"/>
    </row>
    <row r="118" spans="2:2" ht="12.75" customHeight="1" x14ac:dyDescent="0.2">
      <c r="B118" s="1"/>
    </row>
    <row r="119" spans="2:2" ht="12.75" customHeight="1" x14ac:dyDescent="0.2">
      <c r="B119" s="1"/>
    </row>
    <row r="120" spans="2:2" ht="12.75" customHeight="1" x14ac:dyDescent="0.2">
      <c r="B120" s="1"/>
    </row>
    <row r="121" spans="2:2" ht="12.75" customHeight="1" x14ac:dyDescent="0.2">
      <c r="B121" s="1"/>
    </row>
    <row r="122" spans="2:2" ht="12.75" customHeight="1" x14ac:dyDescent="0.2">
      <c r="B122" s="1"/>
    </row>
    <row r="123" spans="2:2" ht="12.75" customHeight="1" x14ac:dyDescent="0.2">
      <c r="B123" s="1"/>
    </row>
    <row r="124" spans="2:2" ht="12.75" customHeight="1" x14ac:dyDescent="0.2">
      <c r="B124" s="1"/>
    </row>
    <row r="125" spans="2:2" ht="12.75" customHeight="1" x14ac:dyDescent="0.2">
      <c r="B125" s="1"/>
    </row>
    <row r="126" spans="2:2" ht="12.75" customHeight="1" x14ac:dyDescent="0.2">
      <c r="B126" s="1"/>
    </row>
    <row r="127" spans="2:2" ht="12.75" customHeight="1" x14ac:dyDescent="0.2">
      <c r="B127" s="1"/>
    </row>
    <row r="128" spans="2:2" ht="12.75" customHeight="1" x14ac:dyDescent="0.2">
      <c r="B128" s="1"/>
    </row>
    <row r="129" spans="2:2" ht="12.75" customHeight="1" x14ac:dyDescent="0.2">
      <c r="B129" s="1"/>
    </row>
    <row r="130" spans="2:2" ht="12.75" customHeight="1" x14ac:dyDescent="0.2">
      <c r="B130" s="1"/>
    </row>
    <row r="131" spans="2:2" ht="12.75" customHeight="1" x14ac:dyDescent="0.2">
      <c r="B131" s="1"/>
    </row>
    <row r="132" spans="2:2" ht="12.75" customHeight="1" x14ac:dyDescent="0.2">
      <c r="B132" s="1"/>
    </row>
    <row r="133" spans="2:2" ht="12.75" customHeight="1" x14ac:dyDescent="0.2">
      <c r="B133" s="1"/>
    </row>
    <row r="134" spans="2:2" ht="12.75" customHeight="1" x14ac:dyDescent="0.2">
      <c r="B134" s="1"/>
    </row>
    <row r="135" spans="2:2" ht="12.75" customHeight="1" x14ac:dyDescent="0.2">
      <c r="B135" s="1"/>
    </row>
    <row r="136" spans="2:2" ht="12.75" customHeight="1" x14ac:dyDescent="0.2">
      <c r="B136" s="1"/>
    </row>
    <row r="137" spans="2:2" ht="12.75" customHeight="1" x14ac:dyDescent="0.2">
      <c r="B137" s="1"/>
    </row>
    <row r="138" spans="2:2" ht="12.75" customHeight="1" x14ac:dyDescent="0.2">
      <c r="B138" s="1"/>
    </row>
    <row r="139" spans="2:2" ht="12.75" customHeight="1" x14ac:dyDescent="0.2">
      <c r="B139" s="1"/>
    </row>
    <row r="140" spans="2:2" ht="12.75" customHeight="1" x14ac:dyDescent="0.2">
      <c r="B140" s="1"/>
    </row>
    <row r="141" spans="2:2" ht="12.75" customHeight="1" x14ac:dyDescent="0.2">
      <c r="B141" s="1"/>
    </row>
    <row r="142" spans="2:2" ht="12.75" customHeight="1" x14ac:dyDescent="0.2">
      <c r="B142" s="1"/>
    </row>
    <row r="143" spans="2:2" ht="12.75" customHeight="1" x14ac:dyDescent="0.2">
      <c r="B143" s="1"/>
    </row>
    <row r="144" spans="2:2" ht="12.75" customHeight="1" x14ac:dyDescent="0.2">
      <c r="B144" s="1"/>
    </row>
    <row r="145" spans="2:2" ht="12.75" customHeight="1" x14ac:dyDescent="0.2">
      <c r="B145" s="1"/>
    </row>
    <row r="146" spans="2:2" ht="12.75" customHeight="1" x14ac:dyDescent="0.2">
      <c r="B146" s="1"/>
    </row>
    <row r="147" spans="2:2" ht="12.75" customHeight="1" x14ac:dyDescent="0.2">
      <c r="B147" s="1"/>
    </row>
    <row r="148" spans="2:2" ht="12.75" customHeight="1" x14ac:dyDescent="0.2">
      <c r="B148" s="1"/>
    </row>
    <row r="149" spans="2:2" ht="12.75" customHeight="1" x14ac:dyDescent="0.2">
      <c r="B149" s="1"/>
    </row>
    <row r="150" spans="2:2" ht="12.75" customHeight="1" x14ac:dyDescent="0.2">
      <c r="B150" s="1"/>
    </row>
    <row r="151" spans="2:2" ht="12.75" customHeight="1" x14ac:dyDescent="0.2">
      <c r="B151" s="1"/>
    </row>
    <row r="152" spans="2:2" ht="12.75" customHeight="1" x14ac:dyDescent="0.2">
      <c r="B152" s="1"/>
    </row>
    <row r="153" spans="2:2" ht="12.75" customHeight="1" x14ac:dyDescent="0.2">
      <c r="B153" s="1"/>
    </row>
    <row r="154" spans="2:2" ht="12.75" customHeight="1" x14ac:dyDescent="0.2">
      <c r="B154" s="1"/>
    </row>
    <row r="155" spans="2:2" ht="12.75" customHeight="1" x14ac:dyDescent="0.2">
      <c r="B155" s="1"/>
    </row>
    <row r="156" spans="2:2" ht="12.75" customHeight="1" x14ac:dyDescent="0.2">
      <c r="B156" s="1"/>
    </row>
    <row r="157" spans="2:2" ht="12.75" customHeight="1" x14ac:dyDescent="0.2">
      <c r="B157" s="1"/>
    </row>
    <row r="158" spans="2:2" ht="12.75" customHeight="1" x14ac:dyDescent="0.2">
      <c r="B158" s="1"/>
    </row>
    <row r="159" spans="2:2" ht="12.75" customHeight="1" x14ac:dyDescent="0.2">
      <c r="B159" s="1"/>
    </row>
    <row r="160" spans="2:2" ht="12.75" customHeight="1" x14ac:dyDescent="0.2">
      <c r="B160" s="1"/>
    </row>
    <row r="161" spans="2:2" ht="12.75" customHeight="1" x14ac:dyDescent="0.2">
      <c r="B161" s="1"/>
    </row>
    <row r="162" spans="2:2" ht="12.75" customHeight="1" x14ac:dyDescent="0.2">
      <c r="B162" s="1"/>
    </row>
    <row r="163" spans="2:2" ht="12.75" customHeight="1" x14ac:dyDescent="0.2">
      <c r="B163" s="1"/>
    </row>
    <row r="164" spans="2:2" ht="12.75" customHeight="1" x14ac:dyDescent="0.2">
      <c r="B164" s="1"/>
    </row>
    <row r="165" spans="2:2" ht="12.75" customHeight="1" x14ac:dyDescent="0.2">
      <c r="B165" s="1"/>
    </row>
    <row r="166" spans="2:2" ht="12.75" customHeight="1" x14ac:dyDescent="0.2">
      <c r="B166" s="1"/>
    </row>
    <row r="167" spans="2:2" ht="12.75" customHeight="1" x14ac:dyDescent="0.2">
      <c r="B167" s="1"/>
    </row>
    <row r="168" spans="2:2" ht="12.75" customHeight="1" x14ac:dyDescent="0.2">
      <c r="B168" s="1"/>
    </row>
    <row r="169" spans="2:2" ht="12.75" customHeight="1" x14ac:dyDescent="0.2">
      <c r="B169" s="1"/>
    </row>
    <row r="170" spans="2:2" ht="12.75" customHeight="1" x14ac:dyDescent="0.2">
      <c r="B170" s="1"/>
    </row>
    <row r="171" spans="2:2" ht="12.75" customHeight="1" x14ac:dyDescent="0.2">
      <c r="B171" s="1"/>
    </row>
    <row r="172" spans="2:2" ht="12.75" customHeight="1" x14ac:dyDescent="0.2">
      <c r="B172" s="1"/>
    </row>
    <row r="173" spans="2:2" ht="12.75" customHeight="1" x14ac:dyDescent="0.2">
      <c r="B173" s="1"/>
    </row>
    <row r="174" spans="2:2" ht="12.75" customHeight="1" x14ac:dyDescent="0.2">
      <c r="B174" s="1"/>
    </row>
    <row r="175" spans="2:2" ht="12.75" customHeight="1" x14ac:dyDescent="0.2">
      <c r="B175" s="1"/>
    </row>
    <row r="176" spans="2:2" ht="12.75" customHeight="1" x14ac:dyDescent="0.2">
      <c r="B176" s="1"/>
    </row>
    <row r="177" spans="2:2" ht="12.75" customHeight="1" x14ac:dyDescent="0.2">
      <c r="B177" s="1"/>
    </row>
    <row r="178" spans="2:2" ht="12.75" customHeight="1" x14ac:dyDescent="0.2">
      <c r="B178" s="1"/>
    </row>
    <row r="179" spans="2:2" ht="12.75" customHeight="1" x14ac:dyDescent="0.2">
      <c r="B179" s="1"/>
    </row>
    <row r="180" spans="2:2" ht="12.75" customHeight="1" x14ac:dyDescent="0.2"/>
  </sheetData>
  <pageMargins left="0.25" right="0.25" top="0.75" bottom="0.75" header="0.3" footer="0.3"/>
  <pageSetup paperSize="5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5"/>
  <sheetViews>
    <sheetView workbookViewId="0">
      <selection activeCell="I13" sqref="I13"/>
    </sheetView>
  </sheetViews>
  <sheetFormatPr defaultRowHeight="12.75" x14ac:dyDescent="0.2"/>
  <cols>
    <col min="1" max="1" width="34.7109375" customWidth="1"/>
    <col min="2" max="2" width="11.5703125" customWidth="1"/>
    <col min="3" max="3" width="13.140625" customWidth="1"/>
    <col min="5" max="5" width="10.85546875" customWidth="1"/>
    <col min="6" max="6" width="15" style="55" customWidth="1"/>
    <col min="7" max="7" width="12.7109375" customWidth="1"/>
    <col min="8" max="8" width="11.28515625" customWidth="1"/>
    <col min="9" max="9" width="11.42578125" customWidth="1"/>
  </cols>
  <sheetData>
    <row r="1" spans="1:10" x14ac:dyDescent="0.2">
      <c r="A1" s="276" t="s">
        <v>512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 ht="38.25" x14ac:dyDescent="0.2">
      <c r="A2" s="27"/>
      <c r="B2" s="28" t="s">
        <v>141</v>
      </c>
      <c r="C2" s="33" t="s">
        <v>142</v>
      </c>
      <c r="D2" s="50" t="s">
        <v>143</v>
      </c>
      <c r="E2" s="50" t="s">
        <v>144</v>
      </c>
      <c r="F2" s="51" t="s">
        <v>145</v>
      </c>
      <c r="G2" s="50" t="s">
        <v>146</v>
      </c>
      <c r="H2" s="50" t="s">
        <v>147</v>
      </c>
      <c r="I2" s="50" t="s">
        <v>148</v>
      </c>
      <c r="J2" s="52" t="s">
        <v>149</v>
      </c>
    </row>
    <row r="4" spans="1:10" x14ac:dyDescent="0.2">
      <c r="A4" s="5" t="s">
        <v>75</v>
      </c>
      <c r="B4" s="14"/>
    </row>
    <row r="5" spans="1:10" ht="15" x14ac:dyDescent="0.2">
      <c r="A5" s="1" t="s">
        <v>10</v>
      </c>
      <c r="B5" s="4">
        <v>98327</v>
      </c>
      <c r="C5" s="53" t="s">
        <v>70</v>
      </c>
      <c r="D5" s="54">
        <v>36.950000000000003</v>
      </c>
      <c r="E5" s="54">
        <v>11.4</v>
      </c>
      <c r="F5" s="56">
        <v>0.3085</v>
      </c>
      <c r="G5" s="54">
        <v>20.75</v>
      </c>
      <c r="H5" s="54">
        <v>57.7</v>
      </c>
      <c r="I5" s="54">
        <f>H5/B5*1000</f>
        <v>0.5868174560395415</v>
      </c>
      <c r="J5" s="53">
        <v>85</v>
      </c>
    </row>
    <row r="6" spans="1:10" ht="15" x14ac:dyDescent="0.2">
      <c r="A6" s="39" t="s">
        <v>12</v>
      </c>
      <c r="B6" s="41">
        <v>79547</v>
      </c>
      <c r="C6" s="40" t="s">
        <v>70</v>
      </c>
      <c r="D6" s="42">
        <v>7</v>
      </c>
      <c r="E6" s="42">
        <v>7</v>
      </c>
      <c r="F6" s="57">
        <v>1</v>
      </c>
      <c r="G6" s="42">
        <v>24</v>
      </c>
      <c r="H6" s="42">
        <v>31</v>
      </c>
      <c r="I6" s="42">
        <f>H6/B6*1000</f>
        <v>0.38970671426955134</v>
      </c>
      <c r="J6" s="40">
        <v>35</v>
      </c>
    </row>
    <row r="7" spans="1:10" ht="15" x14ac:dyDescent="0.2">
      <c r="A7" s="1"/>
      <c r="B7" s="4"/>
      <c r="D7" s="16"/>
      <c r="E7" s="16"/>
      <c r="G7" s="16"/>
      <c r="H7" s="16"/>
      <c r="I7" s="16"/>
    </row>
    <row r="8" spans="1:10" x14ac:dyDescent="0.2">
      <c r="A8" s="5" t="s">
        <v>72</v>
      </c>
      <c r="B8" s="10"/>
      <c r="C8" s="7"/>
      <c r="D8" s="17"/>
      <c r="E8" s="17"/>
      <c r="F8" s="58"/>
      <c r="G8" s="17"/>
      <c r="H8" s="17"/>
      <c r="I8" s="17"/>
      <c r="J8" s="7"/>
    </row>
    <row r="9" spans="1:10" ht="15" x14ac:dyDescent="0.2">
      <c r="A9" s="1" t="s">
        <v>2</v>
      </c>
      <c r="B9" s="4">
        <v>46242</v>
      </c>
      <c r="C9" t="s">
        <v>70</v>
      </c>
      <c r="D9" s="16">
        <v>7.88</v>
      </c>
      <c r="E9" s="16">
        <v>6</v>
      </c>
      <c r="F9" s="55">
        <f t="shared" ref="F9:F14" si="0">E9/D9</f>
        <v>0.76142131979695438</v>
      </c>
      <c r="G9" s="16">
        <v>28.47</v>
      </c>
      <c r="H9" s="16">
        <v>36.35</v>
      </c>
      <c r="I9" s="16">
        <f t="shared" ref="I9:I14" si="1">H9/B9*1000</f>
        <v>0.7860819168721076</v>
      </c>
      <c r="J9">
        <v>49</v>
      </c>
    </row>
    <row r="10" spans="1:10" ht="15" x14ac:dyDescent="0.2">
      <c r="A10" s="39" t="s">
        <v>18</v>
      </c>
      <c r="B10" s="41">
        <v>43534</v>
      </c>
      <c r="C10" s="40" t="s">
        <v>70</v>
      </c>
      <c r="D10" s="42">
        <v>25</v>
      </c>
      <c r="E10" s="42">
        <v>3</v>
      </c>
      <c r="F10" s="57">
        <f t="shared" si="0"/>
        <v>0.12</v>
      </c>
      <c r="G10" s="42">
        <v>9</v>
      </c>
      <c r="H10" s="42">
        <v>34</v>
      </c>
      <c r="I10" s="42">
        <f t="shared" si="1"/>
        <v>0.78099875959020537</v>
      </c>
      <c r="J10" s="40">
        <v>49</v>
      </c>
    </row>
    <row r="11" spans="1:10" ht="15" x14ac:dyDescent="0.2">
      <c r="A11" s="1" t="s">
        <v>6</v>
      </c>
      <c r="B11" s="4">
        <v>39803</v>
      </c>
      <c r="C11" t="s">
        <v>71</v>
      </c>
      <c r="D11" s="16">
        <v>4</v>
      </c>
      <c r="E11" s="16">
        <v>1</v>
      </c>
      <c r="F11" s="55">
        <f t="shared" si="0"/>
        <v>0.25</v>
      </c>
      <c r="G11" s="16">
        <v>22.55</v>
      </c>
      <c r="H11" s="16">
        <v>26.55</v>
      </c>
      <c r="I11" s="16">
        <f t="shared" si="1"/>
        <v>0.66703514810441422</v>
      </c>
      <c r="J11">
        <v>29</v>
      </c>
    </row>
    <row r="12" spans="1:10" ht="15" x14ac:dyDescent="0.2">
      <c r="A12" s="39" t="s">
        <v>0</v>
      </c>
      <c r="B12" s="41">
        <v>38332</v>
      </c>
      <c r="C12" s="40" t="s">
        <v>70</v>
      </c>
      <c r="D12" s="42">
        <v>4</v>
      </c>
      <c r="E12" s="42">
        <v>3</v>
      </c>
      <c r="F12" s="57">
        <f t="shared" si="0"/>
        <v>0.75</v>
      </c>
      <c r="G12" s="42">
        <v>12</v>
      </c>
      <c r="H12" s="42">
        <v>16</v>
      </c>
      <c r="I12" s="42">
        <f t="shared" si="1"/>
        <v>0.41740582281122818</v>
      </c>
      <c r="J12" s="40">
        <v>22</v>
      </c>
    </row>
    <row r="13" spans="1:10" ht="15" x14ac:dyDescent="0.2">
      <c r="A13" s="1" t="s">
        <v>16</v>
      </c>
      <c r="B13" s="4">
        <v>30210</v>
      </c>
      <c r="C13" t="s">
        <v>70</v>
      </c>
      <c r="D13" s="16">
        <v>8.5</v>
      </c>
      <c r="E13" s="16">
        <v>3.1</v>
      </c>
      <c r="F13" s="55">
        <f t="shared" si="0"/>
        <v>0.36470588235294121</v>
      </c>
      <c r="G13" s="16">
        <v>16.5</v>
      </c>
      <c r="H13" s="16">
        <v>25</v>
      </c>
      <c r="I13" s="16">
        <f t="shared" si="1"/>
        <v>0.8275405494869249</v>
      </c>
      <c r="J13">
        <v>37</v>
      </c>
    </row>
    <row r="14" spans="1:10" ht="15" x14ac:dyDescent="0.2">
      <c r="A14" s="39" t="s">
        <v>14</v>
      </c>
      <c r="B14" s="41">
        <v>29568</v>
      </c>
      <c r="C14" s="40" t="s">
        <v>70</v>
      </c>
      <c r="D14" s="42">
        <v>7</v>
      </c>
      <c r="E14" s="42">
        <v>3</v>
      </c>
      <c r="F14" s="57">
        <f t="shared" si="0"/>
        <v>0.42857142857142855</v>
      </c>
      <c r="G14" s="42">
        <v>23</v>
      </c>
      <c r="H14" s="42">
        <v>30</v>
      </c>
      <c r="I14" s="42">
        <f t="shared" si="1"/>
        <v>1.0146103896103895</v>
      </c>
      <c r="J14" s="40">
        <v>44</v>
      </c>
    </row>
    <row r="15" spans="1:10" ht="15" x14ac:dyDescent="0.2">
      <c r="A15" s="1"/>
      <c r="B15" s="4"/>
      <c r="D15" s="16"/>
      <c r="E15" s="16"/>
      <c r="G15" s="16"/>
      <c r="H15" s="16"/>
      <c r="I15" s="16"/>
    </row>
    <row r="16" spans="1:10" x14ac:dyDescent="0.2">
      <c r="A16" s="5" t="s">
        <v>73</v>
      </c>
      <c r="B16" s="10"/>
      <c r="C16" s="7"/>
      <c r="D16" s="17"/>
      <c r="E16" s="17"/>
      <c r="F16" s="58"/>
      <c r="G16" s="17"/>
      <c r="H16" s="17"/>
      <c r="I16" s="17"/>
      <c r="J16" s="7"/>
    </row>
    <row r="17" spans="1:10" ht="15" x14ac:dyDescent="0.2">
      <c r="A17" s="1" t="s">
        <v>19</v>
      </c>
      <c r="B17" s="4">
        <v>23265</v>
      </c>
      <c r="C17" t="s">
        <v>70</v>
      </c>
      <c r="D17" s="16">
        <v>7</v>
      </c>
      <c r="E17" s="16">
        <v>7</v>
      </c>
      <c r="F17" s="55">
        <v>1</v>
      </c>
      <c r="G17" s="16">
        <v>24.68</v>
      </c>
      <c r="H17" s="16">
        <v>31.68</v>
      </c>
      <c r="I17" s="16">
        <f t="shared" ref="I17:I23" si="2">H17/B17*1000</f>
        <v>1.3617021276595744</v>
      </c>
      <c r="J17">
        <v>48</v>
      </c>
    </row>
    <row r="18" spans="1:10" ht="15" x14ac:dyDescent="0.2">
      <c r="A18" s="39" t="s">
        <v>20</v>
      </c>
      <c r="B18" s="41">
        <v>20495</v>
      </c>
      <c r="C18" s="40" t="s">
        <v>70</v>
      </c>
      <c r="D18" s="42">
        <v>1.7</v>
      </c>
      <c r="E18" s="42">
        <v>1.7</v>
      </c>
      <c r="F18" s="57">
        <v>1</v>
      </c>
      <c r="G18" s="42">
        <v>7.9</v>
      </c>
      <c r="H18" s="42">
        <v>9.6</v>
      </c>
      <c r="I18" s="42">
        <f t="shared" si="2"/>
        <v>0.468406928519151</v>
      </c>
      <c r="J18" s="40">
        <v>19</v>
      </c>
    </row>
    <row r="19" spans="1:10" ht="15" x14ac:dyDescent="0.2">
      <c r="A19" s="1" t="s">
        <v>11</v>
      </c>
      <c r="B19" s="4">
        <v>19265</v>
      </c>
      <c r="C19" t="s">
        <v>70</v>
      </c>
      <c r="D19" s="16">
        <v>19.13</v>
      </c>
      <c r="E19" s="16">
        <v>1</v>
      </c>
      <c r="F19" s="55">
        <f>E19/D19</f>
        <v>5.2273915316257191E-2</v>
      </c>
      <c r="G19" s="16">
        <v>1.1299999999999999</v>
      </c>
      <c r="H19" s="16">
        <v>20.260000000000002</v>
      </c>
      <c r="I19" s="16">
        <f t="shared" si="2"/>
        <v>1.0516480664417338</v>
      </c>
      <c r="J19">
        <v>33</v>
      </c>
    </row>
    <row r="20" spans="1:10" ht="15" x14ac:dyDescent="0.2">
      <c r="A20" s="39" t="s">
        <v>3</v>
      </c>
      <c r="B20" s="41">
        <v>15303</v>
      </c>
      <c r="C20" s="40" t="s">
        <v>71</v>
      </c>
      <c r="D20" s="42">
        <v>2</v>
      </c>
      <c r="E20" s="42">
        <v>0</v>
      </c>
      <c r="F20" s="57">
        <v>0</v>
      </c>
      <c r="G20" s="42">
        <v>1</v>
      </c>
      <c r="H20" s="42">
        <v>3</v>
      </c>
      <c r="I20" s="42">
        <f t="shared" si="2"/>
        <v>0.19603999215840032</v>
      </c>
      <c r="J20" s="40">
        <v>16</v>
      </c>
    </row>
    <row r="21" spans="1:10" ht="15" x14ac:dyDescent="0.2">
      <c r="A21" s="1" t="s">
        <v>4</v>
      </c>
      <c r="B21" s="4">
        <v>13809</v>
      </c>
      <c r="C21" s="2" t="s">
        <v>70</v>
      </c>
      <c r="D21" s="16">
        <v>2</v>
      </c>
      <c r="E21" s="16">
        <v>2</v>
      </c>
      <c r="F21" s="55">
        <v>1</v>
      </c>
      <c r="G21" s="16">
        <v>14</v>
      </c>
      <c r="H21" s="16">
        <v>16</v>
      </c>
      <c r="I21" s="16">
        <f t="shared" si="2"/>
        <v>1.1586646390035484</v>
      </c>
      <c r="J21">
        <v>18</v>
      </c>
    </row>
    <row r="22" spans="1:10" ht="15" x14ac:dyDescent="0.2">
      <c r="A22" s="39" t="s">
        <v>7</v>
      </c>
      <c r="B22" s="41">
        <v>13378</v>
      </c>
      <c r="C22" s="40" t="s">
        <v>70</v>
      </c>
      <c r="D22" s="42">
        <v>1</v>
      </c>
      <c r="E22" s="42">
        <v>1</v>
      </c>
      <c r="F22" s="57">
        <v>1</v>
      </c>
      <c r="G22" s="42">
        <v>5.5</v>
      </c>
      <c r="H22" s="42">
        <v>6.5</v>
      </c>
      <c r="I22" s="42">
        <f t="shared" si="2"/>
        <v>0.48587232770219763</v>
      </c>
      <c r="J22" s="40">
        <v>8</v>
      </c>
    </row>
    <row r="23" spans="1:10" ht="15" x14ac:dyDescent="0.2">
      <c r="A23" s="1" t="s">
        <v>1</v>
      </c>
      <c r="B23" s="4">
        <v>11906</v>
      </c>
      <c r="C23" t="s">
        <v>71</v>
      </c>
      <c r="D23" s="16">
        <v>7.7</v>
      </c>
      <c r="E23" s="16">
        <v>0</v>
      </c>
      <c r="F23" s="55">
        <v>0</v>
      </c>
      <c r="G23" s="16">
        <v>0.15</v>
      </c>
      <c r="H23" s="16">
        <v>7.85</v>
      </c>
      <c r="I23" s="16">
        <f t="shared" si="2"/>
        <v>0.65933142953132862</v>
      </c>
      <c r="J23">
        <v>16</v>
      </c>
    </row>
    <row r="24" spans="1:10" ht="15" x14ac:dyDescent="0.2">
      <c r="A24" s="248"/>
      <c r="B24" s="247"/>
      <c r="C24" s="94"/>
      <c r="D24" s="249"/>
      <c r="E24" s="249"/>
      <c r="F24" s="250"/>
      <c r="G24" s="249"/>
      <c r="H24" s="249"/>
      <c r="I24" s="249"/>
      <c r="J24" s="94"/>
    </row>
    <row r="25" spans="1:10" x14ac:dyDescent="0.2">
      <c r="A25" s="5" t="s">
        <v>74</v>
      </c>
      <c r="B25" s="10"/>
      <c r="C25" s="7"/>
      <c r="D25" s="17"/>
      <c r="E25" s="17"/>
      <c r="F25" s="58"/>
      <c r="G25" s="17"/>
      <c r="H25" s="17"/>
      <c r="I25" s="17"/>
      <c r="J25" s="7"/>
    </row>
    <row r="26" spans="1:10" ht="15" x14ac:dyDescent="0.2">
      <c r="A26" s="248" t="s">
        <v>17</v>
      </c>
      <c r="B26" s="251">
        <v>9799</v>
      </c>
      <c r="C26" s="94" t="s">
        <v>70</v>
      </c>
      <c r="D26" s="249">
        <v>1</v>
      </c>
      <c r="E26" s="249">
        <v>1</v>
      </c>
      <c r="F26" s="250">
        <v>1</v>
      </c>
      <c r="G26" s="249">
        <v>10</v>
      </c>
      <c r="H26" s="249">
        <v>11</v>
      </c>
      <c r="I26" s="249">
        <f t="shared" ref="I26:I33" si="3">H26/B26*1000</f>
        <v>1.122563526890499</v>
      </c>
      <c r="J26" s="94">
        <v>21</v>
      </c>
    </row>
    <row r="27" spans="1:10" ht="15" x14ac:dyDescent="0.2">
      <c r="A27" s="201" t="s">
        <v>15</v>
      </c>
      <c r="B27" s="227">
        <v>8562</v>
      </c>
      <c r="C27" s="185" t="s">
        <v>71</v>
      </c>
      <c r="D27" s="187">
        <v>3</v>
      </c>
      <c r="E27" s="187">
        <v>0</v>
      </c>
      <c r="F27" s="186">
        <v>0</v>
      </c>
      <c r="G27" s="187">
        <v>4.0999999999999996</v>
      </c>
      <c r="H27" s="187">
        <v>7.1</v>
      </c>
      <c r="I27" s="187">
        <f t="shared" si="3"/>
        <v>0.82924550338705905</v>
      </c>
      <c r="J27" s="185">
        <v>11</v>
      </c>
    </row>
    <row r="28" spans="1:10" ht="15" x14ac:dyDescent="0.2">
      <c r="A28" s="248" t="s">
        <v>9</v>
      </c>
      <c r="B28" s="246">
        <v>8476</v>
      </c>
      <c r="C28" s="94" t="s">
        <v>71</v>
      </c>
      <c r="D28" s="249">
        <v>9</v>
      </c>
      <c r="E28" s="249">
        <v>1</v>
      </c>
      <c r="F28" s="250">
        <v>0.11111111111111099</v>
      </c>
      <c r="G28" s="249">
        <v>0.25</v>
      </c>
      <c r="H28" s="249">
        <v>9.25</v>
      </c>
      <c r="I28" s="249">
        <f t="shared" si="3"/>
        <v>1.0913166588013214</v>
      </c>
      <c r="J28" s="94">
        <v>11</v>
      </c>
    </row>
    <row r="29" spans="1:10" ht="15" x14ac:dyDescent="0.2">
      <c r="A29" s="201" t="s">
        <v>21</v>
      </c>
      <c r="B29" s="202">
        <v>8064</v>
      </c>
      <c r="C29" s="185" t="s">
        <v>71</v>
      </c>
      <c r="D29" s="187">
        <v>2</v>
      </c>
      <c r="E29" s="187">
        <v>0</v>
      </c>
      <c r="F29" s="186">
        <v>0</v>
      </c>
      <c r="G29" s="187">
        <v>1.4</v>
      </c>
      <c r="H29" s="187">
        <v>3.4</v>
      </c>
      <c r="I29" s="187">
        <f t="shared" si="3"/>
        <v>0.42162698412698407</v>
      </c>
      <c r="J29" s="185">
        <v>9</v>
      </c>
    </row>
    <row r="30" spans="1:10" ht="15" x14ac:dyDescent="0.2">
      <c r="A30" s="248" t="s">
        <v>5</v>
      </c>
      <c r="B30" s="252">
        <v>7410</v>
      </c>
      <c r="C30" s="94" t="s">
        <v>71</v>
      </c>
      <c r="D30" s="249">
        <v>8</v>
      </c>
      <c r="E30" s="249">
        <v>0</v>
      </c>
      <c r="F30" s="250">
        <v>0</v>
      </c>
      <c r="G30" s="249">
        <v>0</v>
      </c>
      <c r="H30" s="249">
        <v>8</v>
      </c>
      <c r="I30" s="249">
        <f t="shared" si="3"/>
        <v>1.0796221322537112</v>
      </c>
      <c r="J30" s="94">
        <v>9</v>
      </c>
    </row>
    <row r="31" spans="1:10" ht="15" x14ac:dyDescent="0.2">
      <c r="A31" s="201" t="s">
        <v>22</v>
      </c>
      <c r="B31" s="202">
        <v>6927</v>
      </c>
      <c r="C31" s="185" t="s">
        <v>71</v>
      </c>
      <c r="D31" s="187">
        <v>5</v>
      </c>
      <c r="E31" s="187">
        <v>0</v>
      </c>
      <c r="F31" s="186">
        <v>0</v>
      </c>
      <c r="G31" s="187">
        <v>1.02</v>
      </c>
      <c r="H31" s="187">
        <v>6.02</v>
      </c>
      <c r="I31" s="187">
        <f t="shared" si="3"/>
        <v>0.86906308647322061</v>
      </c>
      <c r="J31" s="185">
        <v>10</v>
      </c>
    </row>
    <row r="32" spans="1:10" ht="15" x14ac:dyDescent="0.2">
      <c r="A32" s="248" t="s">
        <v>8</v>
      </c>
      <c r="B32" s="253">
        <v>4696</v>
      </c>
      <c r="C32" s="94" t="s">
        <v>71</v>
      </c>
      <c r="D32" s="249">
        <v>2</v>
      </c>
      <c r="E32" s="249">
        <v>0</v>
      </c>
      <c r="F32" s="250">
        <v>0</v>
      </c>
      <c r="G32" s="249">
        <v>1</v>
      </c>
      <c r="H32" s="249">
        <v>3</v>
      </c>
      <c r="I32" s="249">
        <f t="shared" si="3"/>
        <v>0.6388415672913117</v>
      </c>
      <c r="J32" s="94">
        <v>3</v>
      </c>
    </row>
    <row r="33" spans="1:10" ht="15" x14ac:dyDescent="0.2">
      <c r="A33" s="201" t="s">
        <v>13</v>
      </c>
      <c r="B33" s="202">
        <v>2397</v>
      </c>
      <c r="C33" s="185" t="s">
        <v>71</v>
      </c>
      <c r="D33" s="187">
        <v>4.43</v>
      </c>
      <c r="E33" s="187">
        <v>0</v>
      </c>
      <c r="F33" s="186">
        <v>0</v>
      </c>
      <c r="G33" s="187">
        <v>0</v>
      </c>
      <c r="H33" s="187">
        <v>4.43</v>
      </c>
      <c r="I33" s="187">
        <f t="shared" si="3"/>
        <v>1.8481435127242385</v>
      </c>
      <c r="J33" s="185">
        <v>6</v>
      </c>
    </row>
    <row r="34" spans="1:10" x14ac:dyDescent="0.2">
      <c r="B34" s="4"/>
      <c r="D34" s="16"/>
      <c r="E34" s="16"/>
      <c r="G34" s="16"/>
      <c r="H34" s="16"/>
      <c r="I34" s="16"/>
    </row>
    <row r="35" spans="1:10" ht="15" x14ac:dyDescent="0.25">
      <c r="A35" s="6" t="s">
        <v>76</v>
      </c>
      <c r="B35" s="15">
        <f>SUM(B5:B33)</f>
        <v>579315</v>
      </c>
      <c r="C35" s="12">
        <v>13</v>
      </c>
      <c r="D35" s="18">
        <f>SUM(D5:D33)</f>
        <v>175.29000000000002</v>
      </c>
      <c r="E35" s="18">
        <f>SUM(E5:E33)</f>
        <v>52.2</v>
      </c>
      <c r="F35" s="59">
        <f>AVERAGE(F5:F33)</f>
        <v>0.3976775503108127</v>
      </c>
      <c r="G35" s="18">
        <f>SUM(G5:G33)</f>
        <v>228.4</v>
      </c>
      <c r="H35" s="18">
        <f>SUM(H5:H33)</f>
        <v>403.69000000000005</v>
      </c>
      <c r="I35" s="18">
        <f>AVERAGE(I5:I33)</f>
        <v>0.8153167495542889</v>
      </c>
      <c r="J35" s="18">
        <f>SUM(J5:J33)</f>
        <v>588</v>
      </c>
    </row>
  </sheetData>
  <mergeCells count="1">
    <mergeCell ref="A1:J1"/>
  </mergeCells>
  <pageMargins left="0.25" right="0.25" top="0.75" bottom="0.75" header="0.3" footer="0.3"/>
  <pageSetup paperSize="5" scale="97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workbookViewId="0">
      <selection activeCell="M19" sqref="M19"/>
    </sheetView>
  </sheetViews>
  <sheetFormatPr defaultRowHeight="12.75" x14ac:dyDescent="0.2"/>
  <cols>
    <col min="1" max="1" width="36.140625" customWidth="1"/>
    <col min="2" max="2" width="11.28515625" customWidth="1"/>
    <col min="3" max="3" width="11.7109375" customWidth="1"/>
    <col min="4" max="4" width="11.140625" customWidth="1"/>
    <col min="5" max="5" width="11.140625" bestFit="1" customWidth="1"/>
    <col min="7" max="7" width="10.5703125" customWidth="1"/>
    <col min="8" max="8" width="10.85546875" customWidth="1"/>
    <col min="9" max="9" width="10.140625" bestFit="1" customWidth="1"/>
  </cols>
  <sheetData>
    <row r="1" spans="1:10" s="26" customFormat="1" x14ac:dyDescent="0.2">
      <c r="A1" s="280" t="s">
        <v>513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0" s="26" customFormat="1" ht="38.25" x14ac:dyDescent="0.2">
      <c r="A2" s="60"/>
      <c r="B2" s="34" t="s">
        <v>141</v>
      </c>
      <c r="C2" s="61" t="s">
        <v>150</v>
      </c>
      <c r="D2" s="61" t="s">
        <v>151</v>
      </c>
      <c r="E2" s="61" t="s">
        <v>152</v>
      </c>
      <c r="F2" s="62" t="s">
        <v>153</v>
      </c>
      <c r="G2" s="61" t="s">
        <v>154</v>
      </c>
      <c r="H2" s="62" t="s">
        <v>155</v>
      </c>
      <c r="I2" s="61" t="s">
        <v>156</v>
      </c>
      <c r="J2" s="62" t="s">
        <v>157</v>
      </c>
    </row>
    <row r="3" spans="1:10" x14ac:dyDescent="0.2">
      <c r="E3" s="19"/>
      <c r="G3" s="19"/>
      <c r="I3" s="19"/>
    </row>
    <row r="4" spans="1:10" x14ac:dyDescent="0.2">
      <c r="A4" s="5" t="s">
        <v>75</v>
      </c>
      <c r="B4" s="14"/>
      <c r="C4" s="20"/>
      <c r="D4" s="63"/>
      <c r="E4" s="20"/>
      <c r="F4" s="58"/>
      <c r="G4" s="20"/>
      <c r="H4" s="58"/>
      <c r="I4" s="20"/>
      <c r="J4" s="58"/>
    </row>
    <row r="5" spans="1:10" ht="15" x14ac:dyDescent="0.2">
      <c r="A5" s="1" t="s">
        <v>10</v>
      </c>
      <c r="B5" s="4">
        <v>98327</v>
      </c>
      <c r="C5" s="254">
        <v>4755255</v>
      </c>
      <c r="D5" s="64">
        <f>C5/B5</f>
        <v>48.361640241235875</v>
      </c>
      <c r="E5" s="19">
        <v>3263798</v>
      </c>
      <c r="F5" s="55">
        <f>E5/C5*100%</f>
        <v>0.68635604189470389</v>
      </c>
      <c r="G5" s="19">
        <v>284791</v>
      </c>
      <c r="H5" s="55">
        <f>G5/C5*100%</f>
        <v>5.9889743031656555E-2</v>
      </c>
      <c r="I5" s="19">
        <v>1206666</v>
      </c>
      <c r="J5" s="55">
        <f>I5/C5*100%</f>
        <v>0.2537542150736396</v>
      </c>
    </row>
    <row r="6" spans="1:10" ht="15" x14ac:dyDescent="0.2">
      <c r="A6" s="39" t="s">
        <v>12</v>
      </c>
      <c r="B6" s="41">
        <v>79547</v>
      </c>
      <c r="C6" s="44">
        <v>2668688</v>
      </c>
      <c r="D6" s="65">
        <f>C6/B6</f>
        <v>33.548568770663884</v>
      </c>
      <c r="E6" s="44">
        <v>1877369</v>
      </c>
      <c r="F6" s="186">
        <f>E6/C6*100%</f>
        <v>0.70348013705611145</v>
      </c>
      <c r="G6" s="44">
        <v>250467</v>
      </c>
      <c r="H6" s="186">
        <f>G6/C6*100%</f>
        <v>9.3853983680370276E-2</v>
      </c>
      <c r="I6" s="44">
        <v>540852</v>
      </c>
      <c r="J6" s="186">
        <f>I6/C6*100%</f>
        <v>0.20266587926351826</v>
      </c>
    </row>
    <row r="7" spans="1:10" ht="15" x14ac:dyDescent="0.2">
      <c r="A7" s="1"/>
      <c r="B7" s="4"/>
      <c r="C7" s="19"/>
      <c r="D7" s="64"/>
      <c r="E7" s="19"/>
      <c r="F7" s="55"/>
      <c r="G7" s="19"/>
      <c r="H7" s="55"/>
      <c r="I7" s="19"/>
      <c r="J7" s="55"/>
    </row>
    <row r="8" spans="1:10" x14ac:dyDescent="0.2">
      <c r="A8" s="5" t="s">
        <v>72</v>
      </c>
      <c r="B8" s="10"/>
      <c r="C8" s="20"/>
      <c r="D8" s="63"/>
      <c r="E8" s="20"/>
      <c r="F8" s="58"/>
      <c r="G8" s="20"/>
      <c r="H8" s="58"/>
      <c r="I8" s="20"/>
      <c r="J8" s="58"/>
    </row>
    <row r="9" spans="1:10" ht="15" x14ac:dyDescent="0.2">
      <c r="A9" s="1" t="s">
        <v>2</v>
      </c>
      <c r="B9" s="4">
        <v>46242</v>
      </c>
      <c r="C9" s="19">
        <v>3623881</v>
      </c>
      <c r="D9" s="64">
        <f t="shared" ref="D9:D14" si="0">C9/B9</f>
        <v>78.367739284633018</v>
      </c>
      <c r="E9" s="19">
        <v>2913834</v>
      </c>
      <c r="F9" s="55">
        <f>E9/C9*100%</f>
        <v>0.80406448224983107</v>
      </c>
      <c r="G9" s="19">
        <v>371447</v>
      </c>
      <c r="H9" s="55">
        <f>G9/C9*100%</f>
        <v>0.10249977855233106</v>
      </c>
      <c r="I9" s="19">
        <v>338600</v>
      </c>
      <c r="J9" s="55">
        <f>I9/C9*100%</f>
        <v>9.3435739197837903E-2</v>
      </c>
    </row>
    <row r="10" spans="1:10" ht="15" x14ac:dyDescent="0.2">
      <c r="A10" s="39" t="s">
        <v>18</v>
      </c>
      <c r="B10" s="41">
        <v>43534</v>
      </c>
      <c r="C10" s="44">
        <v>2958976</v>
      </c>
      <c r="D10" s="65">
        <f t="shared" si="0"/>
        <v>67.969311342858461</v>
      </c>
      <c r="E10" s="44">
        <v>2240532</v>
      </c>
      <c r="F10" s="186">
        <f>E10/C10*100%</f>
        <v>0.75719843621577199</v>
      </c>
      <c r="G10" s="44">
        <v>218891</v>
      </c>
      <c r="H10" s="186">
        <f>G10/C10*100%</f>
        <v>7.3975253601245836E-2</v>
      </c>
      <c r="I10" s="44">
        <v>499553</v>
      </c>
      <c r="J10" s="186">
        <f>I10/C10*100%</f>
        <v>0.16882631018298222</v>
      </c>
    </row>
    <row r="11" spans="1:10" ht="15" x14ac:dyDescent="0.2">
      <c r="A11" s="1" t="s">
        <v>6</v>
      </c>
      <c r="B11" s="4">
        <v>39803</v>
      </c>
      <c r="C11" s="19">
        <v>1995885</v>
      </c>
      <c r="D11" s="64">
        <f t="shared" si="0"/>
        <v>50.14408461673743</v>
      </c>
      <c r="E11" s="19">
        <v>1486233</v>
      </c>
      <c r="F11" s="55">
        <f t="shared" ref="F11:F14" si="1">E11/C11*100%</f>
        <v>0.74464861452438391</v>
      </c>
      <c r="G11" s="19">
        <v>94652</v>
      </c>
      <c r="H11" s="55">
        <f t="shared" ref="H11:H14" si="2">G11/C11*100%</f>
        <v>4.7423574003512228E-2</v>
      </c>
      <c r="I11" s="19">
        <v>415000</v>
      </c>
      <c r="J11" s="55">
        <f t="shared" ref="J11:J14" si="3">I11/C11*100%</f>
        <v>0.20792781147210385</v>
      </c>
    </row>
    <row r="12" spans="1:10" ht="15" x14ac:dyDescent="0.2">
      <c r="A12" s="39" t="s">
        <v>0</v>
      </c>
      <c r="B12" s="41">
        <v>38332</v>
      </c>
      <c r="C12" s="44">
        <v>917969</v>
      </c>
      <c r="D12" s="65">
        <f t="shared" si="0"/>
        <v>23.947850360012524</v>
      </c>
      <c r="E12" s="44">
        <v>646151</v>
      </c>
      <c r="F12" s="186">
        <f t="shared" si="1"/>
        <v>0.70389196149325306</v>
      </c>
      <c r="G12" s="44">
        <v>71557</v>
      </c>
      <c r="H12" s="186">
        <f t="shared" si="2"/>
        <v>7.7951434089822205E-2</v>
      </c>
      <c r="I12" s="44">
        <v>200261</v>
      </c>
      <c r="J12" s="186">
        <f t="shared" si="3"/>
        <v>0.21815660441692475</v>
      </c>
    </row>
    <row r="13" spans="1:10" ht="15" x14ac:dyDescent="0.2">
      <c r="A13" s="1" t="s">
        <v>16</v>
      </c>
      <c r="B13" s="4">
        <v>30210</v>
      </c>
      <c r="C13" s="19">
        <v>1387113</v>
      </c>
      <c r="D13" s="64">
        <f t="shared" si="0"/>
        <v>45.915690168818273</v>
      </c>
      <c r="E13" s="19">
        <v>1035008</v>
      </c>
      <c r="F13" s="55">
        <f t="shared" si="1"/>
        <v>0.74615982980478157</v>
      </c>
      <c r="G13" s="19">
        <v>128376</v>
      </c>
      <c r="H13" s="55">
        <f t="shared" si="2"/>
        <v>9.2549056926148052E-2</v>
      </c>
      <c r="I13" s="19">
        <v>223729</v>
      </c>
      <c r="J13" s="55">
        <f t="shared" si="3"/>
        <v>0.16129111326907036</v>
      </c>
    </row>
    <row r="14" spans="1:10" ht="15" x14ac:dyDescent="0.2">
      <c r="A14" s="39" t="s">
        <v>14</v>
      </c>
      <c r="B14" s="41">
        <v>29568</v>
      </c>
      <c r="C14" s="44">
        <v>1599766</v>
      </c>
      <c r="D14" s="65">
        <f t="shared" si="0"/>
        <v>54.104640151515149</v>
      </c>
      <c r="E14" s="44">
        <v>1484828</v>
      </c>
      <c r="F14" s="186">
        <f t="shared" si="1"/>
        <v>0.92815324241170272</v>
      </c>
      <c r="G14" s="44">
        <v>8586</v>
      </c>
      <c r="H14" s="186">
        <f t="shared" si="2"/>
        <v>5.3670349288583458E-3</v>
      </c>
      <c r="I14" s="44">
        <v>106352</v>
      </c>
      <c r="J14" s="186">
        <f t="shared" si="3"/>
        <v>6.6479722659438939E-2</v>
      </c>
    </row>
    <row r="15" spans="1:10" ht="15" x14ac:dyDescent="0.2">
      <c r="A15" s="1"/>
      <c r="B15" s="4"/>
      <c r="C15" s="19"/>
      <c r="D15" s="64"/>
      <c r="E15" s="19"/>
      <c r="F15" s="55"/>
      <c r="G15" s="19"/>
      <c r="H15" s="55"/>
      <c r="I15" s="19"/>
      <c r="J15" s="55"/>
    </row>
    <row r="16" spans="1:10" x14ac:dyDescent="0.2">
      <c r="A16" s="5" t="s">
        <v>73</v>
      </c>
      <c r="B16" s="10"/>
      <c r="C16" s="20"/>
      <c r="D16" s="63"/>
      <c r="E16" s="20"/>
      <c r="F16" s="58"/>
      <c r="G16" s="20"/>
      <c r="H16" s="58"/>
      <c r="I16" s="20"/>
      <c r="J16" s="58"/>
    </row>
    <row r="17" spans="1:10" ht="15" x14ac:dyDescent="0.2">
      <c r="A17" s="1" t="s">
        <v>19</v>
      </c>
      <c r="B17" s="4">
        <v>23265</v>
      </c>
      <c r="C17" s="19">
        <v>3429153</v>
      </c>
      <c r="D17" s="64">
        <f t="shared" ref="D17:D23" si="4">C17/B17</f>
        <v>147.39535783365571</v>
      </c>
      <c r="E17" s="19">
        <v>2862417</v>
      </c>
      <c r="F17" s="55">
        <f>E17/C17*100%</f>
        <v>0.83473003391799661</v>
      </c>
      <c r="G17" s="19">
        <v>168661</v>
      </c>
      <c r="H17" s="55">
        <f>G17/C17*100%</f>
        <v>4.9184448754546674E-2</v>
      </c>
      <c r="I17" s="19">
        <v>398075</v>
      </c>
      <c r="J17" s="55">
        <f>I17/C17*100%</f>
        <v>0.11608551732745666</v>
      </c>
    </row>
    <row r="18" spans="1:10" ht="15" x14ac:dyDescent="0.2">
      <c r="A18" s="39" t="s">
        <v>20</v>
      </c>
      <c r="B18" s="41">
        <v>20495</v>
      </c>
      <c r="C18" s="130">
        <v>395375</v>
      </c>
      <c r="D18" s="65">
        <f t="shared" si="4"/>
        <v>19.291290558672848</v>
      </c>
      <c r="E18" s="44">
        <v>342351</v>
      </c>
      <c r="F18" s="186">
        <f>E18/C18*100%</f>
        <v>0.86588934555801456</v>
      </c>
      <c r="G18" s="44">
        <v>0</v>
      </c>
      <c r="H18" s="186">
        <f>G18/C18*100%</f>
        <v>0</v>
      </c>
      <c r="I18" s="44">
        <v>53024</v>
      </c>
      <c r="J18" s="186">
        <f>I18/C18*100%</f>
        <v>0.13411065444198544</v>
      </c>
    </row>
    <row r="19" spans="1:10" ht="15" x14ac:dyDescent="0.2">
      <c r="A19" s="1" t="s">
        <v>11</v>
      </c>
      <c r="B19" s="4">
        <v>19265</v>
      </c>
      <c r="C19" s="19">
        <v>1466670</v>
      </c>
      <c r="D19" s="64">
        <f t="shared" si="4"/>
        <v>76.131326239294054</v>
      </c>
      <c r="E19" s="19">
        <v>996821</v>
      </c>
      <c r="F19" s="55">
        <f t="shared" ref="F19:F23" si="5">E19/C19*100%</f>
        <v>0.67964913716105191</v>
      </c>
      <c r="G19" s="19">
        <v>168424</v>
      </c>
      <c r="H19" s="55">
        <f t="shared" ref="H19:H23" si="6">G19/C19*100%</f>
        <v>0.1148342844675353</v>
      </c>
      <c r="I19" s="19">
        <v>301425</v>
      </c>
      <c r="J19" s="55">
        <f t="shared" ref="J19:J23" si="7">I19/C19*100%</f>
        <v>0.20551657837141279</v>
      </c>
    </row>
    <row r="20" spans="1:10" ht="15" x14ac:dyDescent="0.2">
      <c r="A20" s="39" t="s">
        <v>3</v>
      </c>
      <c r="B20" s="41">
        <v>15303</v>
      </c>
      <c r="C20" s="44">
        <v>461238</v>
      </c>
      <c r="D20" s="65">
        <f t="shared" si="4"/>
        <v>30.140364634385413</v>
      </c>
      <c r="E20" s="44">
        <v>296278</v>
      </c>
      <c r="F20" s="186">
        <f t="shared" si="5"/>
        <v>0.64235383901586596</v>
      </c>
      <c r="G20" s="44">
        <v>73203</v>
      </c>
      <c r="H20" s="186">
        <f t="shared" si="6"/>
        <v>0.15870982009288045</v>
      </c>
      <c r="I20" s="44">
        <v>91757</v>
      </c>
      <c r="J20" s="186">
        <f t="shared" si="7"/>
        <v>0.19893634089125353</v>
      </c>
    </row>
    <row r="21" spans="1:10" ht="15" x14ac:dyDescent="0.2">
      <c r="A21" s="1" t="s">
        <v>4</v>
      </c>
      <c r="B21" s="4">
        <v>13809</v>
      </c>
      <c r="C21" s="19">
        <v>1282759</v>
      </c>
      <c r="D21" s="64">
        <f t="shared" si="4"/>
        <v>92.892968353972051</v>
      </c>
      <c r="E21" s="19">
        <v>776007</v>
      </c>
      <c r="F21" s="55">
        <f t="shared" si="5"/>
        <v>0.60495151466487473</v>
      </c>
      <c r="G21" s="19">
        <v>215566</v>
      </c>
      <c r="H21" s="55">
        <f t="shared" si="6"/>
        <v>0.16804871374903627</v>
      </c>
      <c r="I21" s="19">
        <v>291186</v>
      </c>
      <c r="J21" s="55">
        <f t="shared" si="7"/>
        <v>0.22699977158608906</v>
      </c>
    </row>
    <row r="22" spans="1:10" ht="15" x14ac:dyDescent="0.2">
      <c r="A22" s="39" t="s">
        <v>7</v>
      </c>
      <c r="B22" s="41">
        <v>13378</v>
      </c>
      <c r="C22" s="44">
        <v>308636</v>
      </c>
      <c r="D22" s="65">
        <f t="shared" si="4"/>
        <v>23.070414112722379</v>
      </c>
      <c r="E22" s="44">
        <v>225539</v>
      </c>
      <c r="F22" s="186">
        <f t="shared" si="5"/>
        <v>0.7307605075234257</v>
      </c>
      <c r="G22" s="44">
        <v>39415</v>
      </c>
      <c r="H22" s="186">
        <f t="shared" si="6"/>
        <v>0.12770707240892185</v>
      </c>
      <c r="I22" s="44">
        <v>43682</v>
      </c>
      <c r="J22" s="186">
        <f t="shared" si="7"/>
        <v>0.14153242006765251</v>
      </c>
    </row>
    <row r="23" spans="1:10" ht="15" x14ac:dyDescent="0.2">
      <c r="A23" s="151" t="s">
        <v>1</v>
      </c>
      <c r="B23" s="4">
        <v>11906</v>
      </c>
      <c r="C23" s="153">
        <v>299651</v>
      </c>
      <c r="D23" s="154">
        <f t="shared" si="4"/>
        <v>25.168066521081808</v>
      </c>
      <c r="E23" s="153">
        <v>241264</v>
      </c>
      <c r="F23" s="55">
        <f t="shared" si="5"/>
        <v>0.80514999115637864</v>
      </c>
      <c r="G23" s="153">
        <v>29200</v>
      </c>
      <c r="H23" s="55">
        <f t="shared" si="6"/>
        <v>9.7446696323389537E-2</v>
      </c>
      <c r="I23" s="153">
        <v>29187</v>
      </c>
      <c r="J23" s="55">
        <f t="shared" si="7"/>
        <v>9.7403312520231863E-2</v>
      </c>
    </row>
    <row r="24" spans="1:10" ht="15" x14ac:dyDescent="0.2">
      <c r="A24" s="159"/>
      <c r="B24" s="158"/>
      <c r="C24" s="157"/>
      <c r="D24" s="160"/>
      <c r="E24" s="157"/>
      <c r="F24" s="156"/>
      <c r="G24" s="157"/>
      <c r="H24" s="156"/>
      <c r="I24" s="157"/>
      <c r="J24" s="156"/>
    </row>
    <row r="25" spans="1:10" x14ac:dyDescent="0.2">
      <c r="A25" s="163" t="s">
        <v>74</v>
      </c>
      <c r="B25" s="165"/>
      <c r="C25" s="166"/>
      <c r="D25" s="167"/>
      <c r="E25" s="168"/>
      <c r="F25" s="169"/>
      <c r="G25" s="168"/>
      <c r="H25" s="170"/>
      <c r="I25" s="166"/>
      <c r="J25" s="169"/>
    </row>
    <row r="26" spans="1:10" ht="15" x14ac:dyDescent="0.2">
      <c r="A26" s="164" t="s">
        <v>17</v>
      </c>
      <c r="B26" s="162">
        <v>9799</v>
      </c>
      <c r="C26" s="161">
        <v>1274107</v>
      </c>
      <c r="D26" s="65">
        <f t="shared" ref="D26:D33" si="8">C26/B26</f>
        <v>130.02418614144301</v>
      </c>
      <c r="E26" s="44">
        <v>892375</v>
      </c>
      <c r="F26" s="186">
        <f>E26/C26*100%</f>
        <v>0.70039251020518689</v>
      </c>
      <c r="G26" s="44">
        <v>79638</v>
      </c>
      <c r="H26" s="275">
        <f>G26/C26*100%</f>
        <v>6.2504954450450401E-2</v>
      </c>
      <c r="I26" s="161">
        <v>302094</v>
      </c>
      <c r="J26" s="186">
        <f>I26/C26*100%</f>
        <v>0.23710253534436276</v>
      </c>
    </row>
    <row r="27" spans="1:10" ht="15" x14ac:dyDescent="0.2">
      <c r="A27" s="1" t="s">
        <v>15</v>
      </c>
      <c r="B27" s="4">
        <v>8562</v>
      </c>
      <c r="C27" s="19">
        <v>375464</v>
      </c>
      <c r="D27" s="64">
        <f t="shared" si="8"/>
        <v>43.852370941368839</v>
      </c>
      <c r="E27" s="19">
        <v>238668</v>
      </c>
      <c r="F27" s="250">
        <f>E27/C27*100%</f>
        <v>0.6356614748684295</v>
      </c>
      <c r="G27" s="19">
        <v>62719</v>
      </c>
      <c r="H27" s="250">
        <f>G27/C27*100%</f>
        <v>0.16704397758506809</v>
      </c>
      <c r="I27" s="19">
        <v>74077</v>
      </c>
      <c r="J27" s="250">
        <f>I27/C27*100%</f>
        <v>0.19729454754650247</v>
      </c>
    </row>
    <row r="28" spans="1:10" ht="15" x14ac:dyDescent="0.2">
      <c r="A28" s="39" t="s">
        <v>9</v>
      </c>
      <c r="B28" s="41">
        <v>8476</v>
      </c>
      <c r="C28" s="44">
        <v>713493</v>
      </c>
      <c r="D28" s="65">
        <f t="shared" si="8"/>
        <v>84.178032090608781</v>
      </c>
      <c r="E28" s="44">
        <v>517093</v>
      </c>
      <c r="F28" s="186">
        <f t="shared" ref="F28:F33" si="9">E28/C28*100%</f>
        <v>0.72473451035959713</v>
      </c>
      <c r="G28" s="44">
        <v>26963</v>
      </c>
      <c r="H28" s="57">
        <v>3.78E-2</v>
      </c>
      <c r="I28" s="44">
        <v>169437</v>
      </c>
      <c r="J28" s="186">
        <f t="shared" ref="J28:J33" si="10">I28/C28*100%</f>
        <v>0.23747535014358936</v>
      </c>
    </row>
    <row r="29" spans="1:10" ht="15" x14ac:dyDescent="0.2">
      <c r="A29" s="1" t="s">
        <v>21</v>
      </c>
      <c r="B29" s="4">
        <v>8064</v>
      </c>
      <c r="C29" s="19">
        <v>283945</v>
      </c>
      <c r="D29" s="64">
        <f t="shared" si="8"/>
        <v>35.211433531746032</v>
      </c>
      <c r="E29" s="19">
        <v>208195</v>
      </c>
      <c r="F29" s="250">
        <f t="shared" si="9"/>
        <v>0.7332229833242353</v>
      </c>
      <c r="G29" s="19">
        <v>24000</v>
      </c>
      <c r="H29" s="55">
        <v>8.4500000000000006E-2</v>
      </c>
      <c r="I29" s="19">
        <v>51750</v>
      </c>
      <c r="J29" s="250">
        <f t="shared" si="10"/>
        <v>0.18225360545176003</v>
      </c>
    </row>
    <row r="30" spans="1:10" ht="15" x14ac:dyDescent="0.2">
      <c r="A30" s="39" t="s">
        <v>5</v>
      </c>
      <c r="B30" s="41">
        <v>7410</v>
      </c>
      <c r="C30" s="44">
        <v>549417</v>
      </c>
      <c r="D30" s="65">
        <f t="shared" si="8"/>
        <v>74.145344129554658</v>
      </c>
      <c r="E30" s="44">
        <v>422433</v>
      </c>
      <c r="F30" s="186">
        <f t="shared" si="9"/>
        <v>0.76887500750795845</v>
      </c>
      <c r="G30" s="44">
        <v>30953</v>
      </c>
      <c r="H30" s="57">
        <v>5.6300000000000003E-2</v>
      </c>
      <c r="I30" s="44">
        <v>96031</v>
      </c>
      <c r="J30" s="186">
        <f t="shared" si="10"/>
        <v>0.17478709249986804</v>
      </c>
    </row>
    <row r="31" spans="1:10" ht="15" x14ac:dyDescent="0.2">
      <c r="A31" s="1" t="s">
        <v>22</v>
      </c>
      <c r="B31" s="4">
        <v>6927</v>
      </c>
      <c r="C31" s="19">
        <v>276432</v>
      </c>
      <c r="D31" s="64">
        <f t="shared" si="8"/>
        <v>39.90645300996102</v>
      </c>
      <c r="E31" s="19">
        <v>233525</v>
      </c>
      <c r="F31" s="250">
        <f t="shared" si="9"/>
        <v>0.84478280372749903</v>
      </c>
      <c r="G31" s="19">
        <v>0</v>
      </c>
      <c r="H31" s="55">
        <v>0</v>
      </c>
      <c r="I31" s="19">
        <v>42907</v>
      </c>
      <c r="J31" s="250">
        <f t="shared" si="10"/>
        <v>0.15521719627250102</v>
      </c>
    </row>
    <row r="32" spans="1:10" ht="15" x14ac:dyDescent="0.2">
      <c r="A32" s="39" t="s">
        <v>8</v>
      </c>
      <c r="B32" s="41">
        <v>4696</v>
      </c>
      <c r="C32" s="44">
        <v>169099</v>
      </c>
      <c r="D32" s="65">
        <f t="shared" si="8"/>
        <v>36.009156729131178</v>
      </c>
      <c r="E32" s="44">
        <v>115355</v>
      </c>
      <c r="F32" s="186">
        <f t="shared" si="9"/>
        <v>0.68217434757154094</v>
      </c>
      <c r="G32" s="44">
        <v>18707</v>
      </c>
      <c r="H32" s="57">
        <v>0.14019999999999999</v>
      </c>
      <c r="I32" s="44">
        <v>30036</v>
      </c>
      <c r="J32" s="186">
        <f t="shared" si="10"/>
        <v>0.17762375886315118</v>
      </c>
    </row>
    <row r="33" spans="1:10" ht="15" x14ac:dyDescent="0.2">
      <c r="A33" s="1" t="s">
        <v>13</v>
      </c>
      <c r="B33" s="4">
        <v>2397</v>
      </c>
      <c r="C33" s="19">
        <v>288635</v>
      </c>
      <c r="D33" s="64">
        <f t="shared" si="8"/>
        <v>120.41510221109721</v>
      </c>
      <c r="E33" s="19">
        <v>196231</v>
      </c>
      <c r="F33" s="250">
        <f t="shared" si="9"/>
        <v>0.67985864500147242</v>
      </c>
      <c r="G33" s="19">
        <v>54066</v>
      </c>
      <c r="H33" s="55">
        <v>0.18729999999999999</v>
      </c>
      <c r="I33" s="19">
        <v>38338</v>
      </c>
      <c r="J33" s="250">
        <f t="shared" si="10"/>
        <v>0.13282519444973756</v>
      </c>
    </row>
    <row r="34" spans="1:10" x14ac:dyDescent="0.2">
      <c r="B34" s="4"/>
      <c r="C34" s="19"/>
      <c r="D34" s="64"/>
      <c r="E34" s="19"/>
      <c r="F34" s="55"/>
      <c r="G34" s="19"/>
      <c r="H34" s="55"/>
      <c r="I34" s="19"/>
      <c r="J34" s="55"/>
    </row>
    <row r="35" spans="1:10" ht="15" x14ac:dyDescent="0.25">
      <c r="A35" s="6" t="s">
        <v>76</v>
      </c>
      <c r="B35" s="15">
        <f>SUM(B5:B33)</f>
        <v>579315</v>
      </c>
      <c r="C35" s="21">
        <f>SUM(C5:C33)</f>
        <v>31481607</v>
      </c>
      <c r="D35" s="66">
        <f>C35/B35</f>
        <v>54.342813495248699</v>
      </c>
      <c r="E35" s="21">
        <f>SUM(E5:E33)</f>
        <v>23512305</v>
      </c>
      <c r="F35" s="59">
        <f>AVERAGE(F5:F33)</f>
        <v>0.73944084335713356</v>
      </c>
      <c r="G35" s="21">
        <f>SUM(G5:G33)</f>
        <v>2420282</v>
      </c>
      <c r="H35" s="59">
        <f>AVERAGE(H5:H33)</f>
        <v>8.7177818549816224E-2</v>
      </c>
      <c r="I35" s="21">
        <v>5544019</v>
      </c>
      <c r="J35" s="59">
        <f>AVERAGE(J5:J33)</f>
        <v>0.17337831614404653</v>
      </c>
    </row>
  </sheetData>
  <mergeCells count="1">
    <mergeCell ref="A1:J1"/>
  </mergeCells>
  <pageMargins left="0.25" right="0.25" top="0.75" bottom="0.75" header="0.3" footer="0.3"/>
  <pageSetup paperSize="5" scale="97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7"/>
  <sheetViews>
    <sheetView workbookViewId="0">
      <selection activeCell="K18" sqref="K18"/>
    </sheetView>
  </sheetViews>
  <sheetFormatPr defaultRowHeight="12.75" x14ac:dyDescent="0.2"/>
  <cols>
    <col min="1" max="1" width="35" customWidth="1"/>
    <col min="2" max="2" width="10.7109375" customWidth="1"/>
    <col min="3" max="3" width="11.140625" bestFit="1" customWidth="1"/>
    <col min="4" max="4" width="10.140625" bestFit="1" customWidth="1"/>
    <col min="5" max="5" width="11.140625" bestFit="1" customWidth="1"/>
    <col min="6" max="6" width="13.5703125" style="55" customWidth="1"/>
    <col min="7" max="7" width="14.42578125" style="64" customWidth="1"/>
  </cols>
  <sheetData>
    <row r="1" spans="1:7" x14ac:dyDescent="0.2">
      <c r="A1" s="276" t="s">
        <v>514</v>
      </c>
      <c r="B1" s="277"/>
      <c r="C1" s="277"/>
      <c r="D1" s="277"/>
      <c r="E1" s="277"/>
      <c r="F1" s="277"/>
      <c r="G1" s="278"/>
    </row>
    <row r="2" spans="1:7" ht="25.5" x14ac:dyDescent="0.2">
      <c r="A2" s="60"/>
      <c r="B2" s="34" t="s">
        <v>141</v>
      </c>
      <c r="C2" s="61" t="s">
        <v>158</v>
      </c>
      <c r="D2" s="61" t="s">
        <v>159</v>
      </c>
      <c r="E2" s="61" t="s">
        <v>160</v>
      </c>
      <c r="F2" s="51" t="s">
        <v>161</v>
      </c>
      <c r="G2" s="67" t="s">
        <v>162</v>
      </c>
    </row>
    <row r="3" spans="1:7" x14ac:dyDescent="0.2">
      <c r="C3" s="19"/>
      <c r="D3" s="19"/>
      <c r="E3" s="19"/>
    </row>
    <row r="4" spans="1:7" x14ac:dyDescent="0.2">
      <c r="A4" s="5" t="s">
        <v>75</v>
      </c>
      <c r="B4" s="14"/>
      <c r="C4" s="20"/>
      <c r="D4" s="20"/>
      <c r="E4" s="20"/>
      <c r="F4" s="58"/>
      <c r="G4" s="63"/>
    </row>
    <row r="5" spans="1:7" ht="15" x14ac:dyDescent="0.2">
      <c r="A5" s="1" t="s">
        <v>10</v>
      </c>
      <c r="B5" s="4">
        <v>98327</v>
      </c>
      <c r="C5" s="19">
        <v>2520441</v>
      </c>
      <c r="D5" s="19">
        <v>743357</v>
      </c>
      <c r="E5" s="19">
        <f>C5+D5</f>
        <v>3263798</v>
      </c>
      <c r="F5" s="55">
        <f>D5/E5*100%</f>
        <v>0.22775827425594353</v>
      </c>
      <c r="G5" s="64">
        <f>E5/B5</f>
        <v>33.19330397551029</v>
      </c>
    </row>
    <row r="6" spans="1:7" ht="15" x14ac:dyDescent="0.2">
      <c r="A6" s="39" t="s">
        <v>12</v>
      </c>
      <c r="B6" s="41">
        <v>79547</v>
      </c>
      <c r="C6" s="44">
        <v>1276295</v>
      </c>
      <c r="D6" s="44">
        <v>601074</v>
      </c>
      <c r="E6" s="256">
        <f>C6+D6</f>
        <v>1877369</v>
      </c>
      <c r="F6" s="186">
        <f>D6/E6*100%</f>
        <v>0.320168278052956</v>
      </c>
      <c r="G6" s="255">
        <f>E6/B6</f>
        <v>23.600751756823009</v>
      </c>
    </row>
    <row r="7" spans="1:7" ht="15" x14ac:dyDescent="0.2">
      <c r="A7" s="1"/>
      <c r="B7" s="4"/>
      <c r="C7" s="19"/>
      <c r="D7" s="19"/>
      <c r="E7" s="19"/>
    </row>
    <row r="8" spans="1:7" x14ac:dyDescent="0.2">
      <c r="A8" s="5" t="s">
        <v>72</v>
      </c>
      <c r="B8" s="10"/>
      <c r="C8" s="20"/>
      <c r="D8" s="20"/>
      <c r="E8" s="20"/>
      <c r="F8" s="58"/>
      <c r="G8" s="63"/>
    </row>
    <row r="9" spans="1:7" ht="15" x14ac:dyDescent="0.2">
      <c r="A9" s="1" t="s">
        <v>2</v>
      </c>
      <c r="B9" s="4">
        <v>46242</v>
      </c>
      <c r="C9" s="19">
        <v>2027267</v>
      </c>
      <c r="D9" s="19">
        <v>886567</v>
      </c>
      <c r="E9" s="19">
        <f>C9+D9</f>
        <v>2913834</v>
      </c>
      <c r="F9" s="55">
        <f>D9/E9*100%</f>
        <v>0.30426132717237836</v>
      </c>
      <c r="G9" s="64">
        <f>E9/B9</f>
        <v>63.012715712988189</v>
      </c>
    </row>
    <row r="10" spans="1:7" ht="15" x14ac:dyDescent="0.2">
      <c r="A10" s="39" t="s">
        <v>18</v>
      </c>
      <c r="B10" s="41">
        <v>43534</v>
      </c>
      <c r="C10" s="44">
        <v>1583474</v>
      </c>
      <c r="D10" s="44">
        <v>657058</v>
      </c>
      <c r="E10" s="256">
        <f t="shared" ref="E10:E14" si="0">C10+D10</f>
        <v>2240532</v>
      </c>
      <c r="F10" s="186">
        <f t="shared" ref="F10:F14" si="1">D10/E10*100%</f>
        <v>0.29325981507963289</v>
      </c>
      <c r="G10" s="255">
        <f t="shared" ref="G10:G14" si="2">E10/B10</f>
        <v>51.466256259475351</v>
      </c>
    </row>
    <row r="11" spans="1:7" ht="15" x14ac:dyDescent="0.2">
      <c r="A11" s="1" t="s">
        <v>6</v>
      </c>
      <c r="B11" s="4">
        <v>39803</v>
      </c>
      <c r="C11" s="19">
        <v>941472</v>
      </c>
      <c r="D11" s="19">
        <v>544761</v>
      </c>
      <c r="E11" s="19">
        <f t="shared" si="0"/>
        <v>1486233</v>
      </c>
      <c r="F11" s="55">
        <f t="shared" si="1"/>
        <v>0.36653808655843328</v>
      </c>
      <c r="G11" s="64">
        <f t="shared" si="2"/>
        <v>37.339723136446999</v>
      </c>
    </row>
    <row r="12" spans="1:7" ht="15" x14ac:dyDescent="0.2">
      <c r="A12" s="39" t="s">
        <v>0</v>
      </c>
      <c r="B12" s="41">
        <v>38332</v>
      </c>
      <c r="C12" s="44">
        <v>524778</v>
      </c>
      <c r="D12" s="44">
        <v>121373</v>
      </c>
      <c r="E12" s="256">
        <f t="shared" si="0"/>
        <v>646151</v>
      </c>
      <c r="F12" s="186">
        <f t="shared" si="1"/>
        <v>0.18783999405711668</v>
      </c>
      <c r="G12" s="255">
        <f t="shared" si="2"/>
        <v>16.856699363456119</v>
      </c>
    </row>
    <row r="13" spans="1:7" ht="15" x14ac:dyDescent="0.2">
      <c r="A13" s="1" t="s">
        <v>16</v>
      </c>
      <c r="B13" s="4">
        <v>30210</v>
      </c>
      <c r="C13" s="19">
        <v>784152</v>
      </c>
      <c r="D13" s="19">
        <v>250856</v>
      </c>
      <c r="E13" s="19">
        <f t="shared" si="0"/>
        <v>1035008</v>
      </c>
      <c r="F13" s="55">
        <f t="shared" si="1"/>
        <v>0.24237107346030176</v>
      </c>
      <c r="G13" s="64">
        <f t="shared" si="2"/>
        <v>34.260443561734526</v>
      </c>
    </row>
    <row r="14" spans="1:7" ht="15" x14ac:dyDescent="0.2">
      <c r="A14" s="39" t="s">
        <v>14</v>
      </c>
      <c r="B14" s="41">
        <v>29568</v>
      </c>
      <c r="C14" s="44">
        <v>992331</v>
      </c>
      <c r="D14" s="44">
        <v>492497</v>
      </c>
      <c r="E14" s="256">
        <f t="shared" si="0"/>
        <v>1484828</v>
      </c>
      <c r="F14" s="186">
        <f t="shared" si="1"/>
        <v>0.33168622897736305</v>
      </c>
      <c r="G14" s="255">
        <f t="shared" si="2"/>
        <v>50.217397186147188</v>
      </c>
    </row>
    <row r="15" spans="1:7" ht="15" x14ac:dyDescent="0.2">
      <c r="A15" s="1"/>
      <c r="B15" s="4"/>
      <c r="C15" s="19"/>
      <c r="D15" s="19"/>
      <c r="E15" s="19"/>
    </row>
    <row r="16" spans="1:7" x14ac:dyDescent="0.2">
      <c r="A16" s="5" t="s">
        <v>73</v>
      </c>
      <c r="B16" s="10"/>
      <c r="C16" s="20"/>
      <c r="D16" s="20"/>
      <c r="E16" s="20"/>
      <c r="F16" s="58"/>
      <c r="G16" s="63"/>
    </row>
    <row r="17" spans="1:7" ht="15" x14ac:dyDescent="0.2">
      <c r="A17" s="1" t="s">
        <v>19</v>
      </c>
      <c r="B17" s="4">
        <v>23265</v>
      </c>
      <c r="C17" s="19">
        <v>2025194</v>
      </c>
      <c r="D17" s="19">
        <v>837223</v>
      </c>
      <c r="E17" s="19">
        <f>C17+D17</f>
        <v>2862417</v>
      </c>
      <c r="F17" s="55">
        <f>D17/E17*100%</f>
        <v>0.29248813153359554</v>
      </c>
      <c r="G17" s="64">
        <f>E17/B17</f>
        <v>123.03533204384269</v>
      </c>
    </row>
    <row r="18" spans="1:7" ht="15" x14ac:dyDescent="0.2">
      <c r="A18" s="39" t="s">
        <v>20</v>
      </c>
      <c r="B18" s="41">
        <v>20495</v>
      </c>
      <c r="C18" s="179">
        <v>301241</v>
      </c>
      <c r="D18" s="179">
        <v>41110</v>
      </c>
      <c r="E18" s="256">
        <f t="shared" ref="E18:E23" si="3">C18+D18</f>
        <v>342351</v>
      </c>
      <c r="F18" s="186">
        <f t="shared" ref="F18:F23" si="4">D18/E18*100%</f>
        <v>0.12008143688787239</v>
      </c>
      <c r="G18" s="255">
        <f t="shared" ref="G18:G23" si="5">E18/B18</f>
        <v>16.704122956818736</v>
      </c>
    </row>
    <row r="19" spans="1:7" ht="15" x14ac:dyDescent="0.2">
      <c r="A19" s="1" t="s">
        <v>11</v>
      </c>
      <c r="B19" s="4">
        <v>19265</v>
      </c>
      <c r="C19" s="3">
        <v>721592</v>
      </c>
      <c r="D19" s="3">
        <v>275229</v>
      </c>
      <c r="E19" s="19">
        <f t="shared" si="3"/>
        <v>996821</v>
      </c>
      <c r="F19" s="55">
        <f t="shared" si="4"/>
        <v>0.27610674333706853</v>
      </c>
      <c r="G19" s="64">
        <f t="shared" si="5"/>
        <v>51.742590189462753</v>
      </c>
    </row>
    <row r="20" spans="1:7" ht="15" x14ac:dyDescent="0.2">
      <c r="A20" s="39" t="s">
        <v>3</v>
      </c>
      <c r="B20" s="41">
        <v>15303</v>
      </c>
      <c r="C20" s="179">
        <v>262806</v>
      </c>
      <c r="D20" s="179">
        <v>33472</v>
      </c>
      <c r="E20" s="256">
        <f t="shared" si="3"/>
        <v>296278</v>
      </c>
      <c r="F20" s="186">
        <f t="shared" si="4"/>
        <v>0.11297497620478064</v>
      </c>
      <c r="G20" s="255">
        <f t="shared" si="5"/>
        <v>19.360778932235508</v>
      </c>
    </row>
    <row r="21" spans="1:7" ht="15" x14ac:dyDescent="0.2">
      <c r="A21" s="1" t="s">
        <v>4</v>
      </c>
      <c r="B21" s="4">
        <v>13809</v>
      </c>
      <c r="C21" s="3">
        <v>556080</v>
      </c>
      <c r="D21" s="3">
        <v>219927</v>
      </c>
      <c r="E21" s="19">
        <f t="shared" si="3"/>
        <v>776007</v>
      </c>
      <c r="F21" s="55">
        <f t="shared" si="4"/>
        <v>0.28340852595401844</v>
      </c>
      <c r="G21" s="64">
        <f t="shared" si="5"/>
        <v>56.195741907451662</v>
      </c>
    </row>
    <row r="22" spans="1:7" ht="15" x14ac:dyDescent="0.2">
      <c r="A22" s="39" t="s">
        <v>7</v>
      </c>
      <c r="B22" s="41">
        <v>13378</v>
      </c>
      <c r="C22" s="179">
        <v>169310</v>
      </c>
      <c r="D22" s="179">
        <v>56229</v>
      </c>
      <c r="E22" s="256">
        <f t="shared" si="3"/>
        <v>225539</v>
      </c>
      <c r="F22" s="186">
        <f t="shared" si="4"/>
        <v>0.2493094320716151</v>
      </c>
      <c r="G22" s="255">
        <f t="shared" si="5"/>
        <v>16.858947525788608</v>
      </c>
    </row>
    <row r="23" spans="1:7" ht="15" x14ac:dyDescent="0.2">
      <c r="A23" s="1" t="s">
        <v>1</v>
      </c>
      <c r="B23" s="152">
        <v>11906</v>
      </c>
      <c r="C23" s="3">
        <v>185298</v>
      </c>
      <c r="D23" s="3">
        <v>55966</v>
      </c>
      <c r="E23" s="19">
        <f t="shared" si="3"/>
        <v>241264</v>
      </c>
      <c r="F23" s="55">
        <f t="shared" si="4"/>
        <v>0.23196995822004113</v>
      </c>
      <c r="G23" s="64">
        <f t="shared" si="5"/>
        <v>20.264068536872166</v>
      </c>
    </row>
    <row r="25" spans="1:7" x14ac:dyDescent="0.2">
      <c r="A25" s="5" t="s">
        <v>74</v>
      </c>
      <c r="B25" s="184"/>
      <c r="C25" s="20"/>
      <c r="D25" s="20"/>
      <c r="E25" s="20"/>
      <c r="F25" s="58"/>
      <c r="G25" s="63"/>
    </row>
    <row r="26" spans="1:7" ht="15" x14ac:dyDescent="0.2">
      <c r="A26" s="39" t="s">
        <v>17</v>
      </c>
      <c r="B26" s="162">
        <v>9799</v>
      </c>
      <c r="C26" s="256">
        <v>702565</v>
      </c>
      <c r="D26" s="256">
        <v>189810</v>
      </c>
      <c r="E26" s="256">
        <f>C26+D26</f>
        <v>892375</v>
      </c>
      <c r="F26" s="186">
        <f>D26/E26*100%</f>
        <v>0.21270205911192044</v>
      </c>
      <c r="G26" s="255">
        <f>E26/B26</f>
        <v>91.067966118991734</v>
      </c>
    </row>
    <row r="27" spans="1:7" ht="15" x14ac:dyDescent="0.2">
      <c r="A27" s="1" t="s">
        <v>15</v>
      </c>
      <c r="B27" s="4">
        <v>8562</v>
      </c>
      <c r="C27" s="3">
        <v>168179</v>
      </c>
      <c r="D27" s="3">
        <v>70489</v>
      </c>
      <c r="E27" s="257">
        <f t="shared" ref="E27:E33" si="6">C27+D27</f>
        <v>238668</v>
      </c>
      <c r="F27" s="250">
        <f t="shared" ref="F27:F33" si="7">D27/E27*100%</f>
        <v>0.29534332210434577</v>
      </c>
      <c r="G27" s="258">
        <f t="shared" ref="G27:G33" si="8">E27/B27</f>
        <v>27.875262789067975</v>
      </c>
    </row>
    <row r="28" spans="1:7" ht="15" x14ac:dyDescent="0.2">
      <c r="A28" s="39" t="s">
        <v>9</v>
      </c>
      <c r="B28" s="41">
        <v>8476</v>
      </c>
      <c r="C28" s="179">
        <v>350530</v>
      </c>
      <c r="D28" s="179">
        <v>166563</v>
      </c>
      <c r="E28" s="256">
        <f t="shared" si="6"/>
        <v>517093</v>
      </c>
      <c r="F28" s="186">
        <f t="shared" si="7"/>
        <v>0.32211420382793809</v>
      </c>
      <c r="G28" s="255">
        <f t="shared" si="8"/>
        <v>61.006724870221802</v>
      </c>
    </row>
    <row r="29" spans="1:7" ht="15" x14ac:dyDescent="0.2">
      <c r="A29" s="1" t="s">
        <v>21</v>
      </c>
      <c r="B29" s="4">
        <v>8064</v>
      </c>
      <c r="C29" s="3">
        <v>149000</v>
      </c>
      <c r="D29" s="3">
        <v>59195</v>
      </c>
      <c r="E29" s="257">
        <f t="shared" si="6"/>
        <v>208195</v>
      </c>
      <c r="F29" s="250">
        <f t="shared" si="7"/>
        <v>0.28432479166166336</v>
      </c>
      <c r="G29" s="258">
        <f t="shared" si="8"/>
        <v>25.817832341269842</v>
      </c>
    </row>
    <row r="30" spans="1:7" ht="15" x14ac:dyDescent="0.2">
      <c r="A30" s="39" t="s">
        <v>5</v>
      </c>
      <c r="B30" s="41">
        <v>7410</v>
      </c>
      <c r="C30" s="179">
        <v>283525</v>
      </c>
      <c r="D30" s="179">
        <v>138908</v>
      </c>
      <c r="E30" s="256">
        <f t="shared" si="6"/>
        <v>422433</v>
      </c>
      <c r="F30" s="186">
        <f t="shared" si="7"/>
        <v>0.32882847694190559</v>
      </c>
      <c r="G30" s="255">
        <f t="shared" si="8"/>
        <v>57.008502024291495</v>
      </c>
    </row>
    <row r="31" spans="1:7" ht="15" x14ac:dyDescent="0.2">
      <c r="A31" s="1" t="s">
        <v>22</v>
      </c>
      <c r="B31" s="4">
        <v>6927</v>
      </c>
      <c r="C31" s="3">
        <v>164858</v>
      </c>
      <c r="D31" s="3">
        <v>68667</v>
      </c>
      <c r="E31" s="257">
        <f t="shared" si="6"/>
        <v>233525</v>
      </c>
      <c r="F31" s="250">
        <f t="shared" si="7"/>
        <v>0.2940456053955679</v>
      </c>
      <c r="G31" s="258">
        <f t="shared" si="8"/>
        <v>33.712285260574561</v>
      </c>
    </row>
    <row r="32" spans="1:7" ht="15" x14ac:dyDescent="0.2">
      <c r="A32" s="39" t="s">
        <v>8</v>
      </c>
      <c r="B32" s="41">
        <v>4696</v>
      </c>
      <c r="C32" s="179">
        <v>78715</v>
      </c>
      <c r="D32" s="179">
        <v>36640</v>
      </c>
      <c r="E32" s="256">
        <f t="shared" si="6"/>
        <v>115355</v>
      </c>
      <c r="F32" s="186">
        <f t="shared" si="7"/>
        <v>0.31762819123575053</v>
      </c>
      <c r="G32" s="255">
        <f t="shared" si="8"/>
        <v>24.564522998296422</v>
      </c>
    </row>
    <row r="33" spans="1:8" ht="15" x14ac:dyDescent="0.2">
      <c r="A33" s="1" t="s">
        <v>13</v>
      </c>
      <c r="B33" s="4">
        <v>2397</v>
      </c>
      <c r="C33" s="3">
        <v>162599</v>
      </c>
      <c r="D33" s="3">
        <v>33632</v>
      </c>
      <c r="E33" s="257">
        <f t="shared" si="6"/>
        <v>196231</v>
      </c>
      <c r="F33" s="250">
        <f t="shared" si="7"/>
        <v>0.17138984156427883</v>
      </c>
      <c r="G33" s="258">
        <f t="shared" si="8"/>
        <v>81.865248226950357</v>
      </c>
    </row>
    <row r="34" spans="1:8" x14ac:dyDescent="0.2">
      <c r="B34" s="4"/>
      <c r="C34" s="19"/>
      <c r="D34" s="19"/>
      <c r="E34" s="19"/>
    </row>
    <row r="35" spans="1:8" ht="15" x14ac:dyDescent="0.25">
      <c r="A35" s="6" t="s">
        <v>76</v>
      </c>
      <c r="B35" s="15">
        <f>SUM(B5:B33)</f>
        <v>579315</v>
      </c>
      <c r="C35" s="21">
        <f>SUM(C5:C33)</f>
        <v>16931702</v>
      </c>
      <c r="D35" s="21">
        <f>SUM(D5:D33)</f>
        <v>6580603</v>
      </c>
      <c r="E35" s="21">
        <f>SUM(E5:E33)</f>
        <v>23512305</v>
      </c>
      <c r="F35" s="59">
        <f>D35/E35*100%</f>
        <v>0.27987911010851552</v>
      </c>
      <c r="G35" s="66">
        <f>E35/B35</f>
        <v>40.586390823645168</v>
      </c>
    </row>
    <row r="36" spans="1:8" ht="15" x14ac:dyDescent="0.25">
      <c r="A36" s="174"/>
      <c r="B36" s="175"/>
      <c r="C36" s="176"/>
      <c r="D36" s="176"/>
      <c r="E36" s="176"/>
      <c r="F36" s="177"/>
      <c r="G36" s="178"/>
      <c r="H36" s="171"/>
    </row>
    <row r="37" spans="1:8" x14ac:dyDescent="0.2">
      <c r="B37" s="173"/>
      <c r="C37" s="173"/>
      <c r="D37" s="173"/>
      <c r="E37" s="173"/>
      <c r="G37" s="172"/>
    </row>
  </sheetData>
  <mergeCells count="1">
    <mergeCell ref="A1:G1"/>
  </mergeCells>
  <pageMargins left="0.25" right="0.25" top="0.75" bottom="0.75" header="0.3" footer="0.3"/>
  <pageSetup paperSize="5" scale="95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35"/>
  <sheetViews>
    <sheetView workbookViewId="0">
      <selection activeCell="B5" sqref="B5:B33"/>
    </sheetView>
  </sheetViews>
  <sheetFormatPr defaultRowHeight="12.75" x14ac:dyDescent="0.2"/>
  <cols>
    <col min="1" max="1" width="35.7109375" customWidth="1"/>
    <col min="2" max="3" width="10.85546875" customWidth="1"/>
    <col min="4" max="4" width="11.85546875" style="64" customWidth="1"/>
    <col min="5" max="5" width="10.140625" bestFit="1" customWidth="1"/>
    <col min="7" max="8" width="10.28515625" customWidth="1"/>
    <col min="12" max="12" width="40.140625" bestFit="1" customWidth="1"/>
    <col min="13" max="13" width="27.7109375" bestFit="1" customWidth="1"/>
  </cols>
  <sheetData>
    <row r="1" spans="1:13" s="26" customFormat="1" x14ac:dyDescent="0.2">
      <c r="A1" s="280" t="s">
        <v>515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3" s="26" customFormat="1" ht="38.25" x14ac:dyDescent="0.2">
      <c r="A2" s="68"/>
      <c r="B2" s="34" t="s">
        <v>141</v>
      </c>
      <c r="C2" s="61" t="s">
        <v>163</v>
      </c>
      <c r="D2" s="69" t="s">
        <v>164</v>
      </c>
      <c r="E2" s="61" t="s">
        <v>165</v>
      </c>
      <c r="F2" s="51" t="s">
        <v>166</v>
      </c>
      <c r="G2" s="61" t="s">
        <v>167</v>
      </c>
      <c r="H2" s="51" t="s">
        <v>168</v>
      </c>
      <c r="I2" s="61" t="s">
        <v>169</v>
      </c>
      <c r="J2" s="51" t="s">
        <v>170</v>
      </c>
    </row>
    <row r="3" spans="1:13" x14ac:dyDescent="0.2">
      <c r="C3" s="19"/>
      <c r="E3" s="19"/>
      <c r="F3" s="19"/>
      <c r="G3" s="19"/>
      <c r="H3" s="19"/>
      <c r="I3" s="19"/>
      <c r="J3" s="19"/>
    </row>
    <row r="4" spans="1:13" x14ac:dyDescent="0.2">
      <c r="A4" s="5" t="s">
        <v>75</v>
      </c>
      <c r="B4" s="14"/>
      <c r="C4" s="20"/>
      <c r="D4" s="63"/>
      <c r="E4" s="20"/>
      <c r="F4" s="20"/>
      <c r="G4" s="20"/>
      <c r="H4" s="20"/>
      <c r="I4" s="20"/>
      <c r="J4" s="20"/>
    </row>
    <row r="5" spans="1:13" ht="15" x14ac:dyDescent="0.2">
      <c r="A5" s="1" t="s">
        <v>10</v>
      </c>
      <c r="B5" s="4">
        <v>98327</v>
      </c>
      <c r="C5" s="19">
        <v>284791</v>
      </c>
      <c r="D5" s="64">
        <f>C5/B5</f>
        <v>2.8963662066370377</v>
      </c>
      <c r="E5" s="19">
        <v>162680</v>
      </c>
      <c r="F5" s="55">
        <f>E5/C5*100%</f>
        <v>0.57122591654932919</v>
      </c>
      <c r="G5" s="19">
        <v>55418</v>
      </c>
      <c r="H5" s="55">
        <f>G5/C5*100%</f>
        <v>0.19459182347756776</v>
      </c>
      <c r="I5" s="19">
        <v>66693</v>
      </c>
      <c r="J5" s="55">
        <f>I5/C5*100%</f>
        <v>0.23418225997310307</v>
      </c>
    </row>
    <row r="6" spans="1:13" ht="15" x14ac:dyDescent="0.2">
      <c r="A6" s="39" t="s">
        <v>12</v>
      </c>
      <c r="B6" s="41">
        <v>79547</v>
      </c>
      <c r="C6" s="44">
        <v>250467</v>
      </c>
      <c r="D6" s="255">
        <f>C6/B6</f>
        <v>3.1486668259016684</v>
      </c>
      <c r="E6" s="44">
        <v>127595</v>
      </c>
      <c r="F6" s="186">
        <f>E6/C6*100%</f>
        <v>0.50942838777164257</v>
      </c>
      <c r="G6" s="44">
        <v>55832</v>
      </c>
      <c r="H6" s="186">
        <f>G6/C6*100%</f>
        <v>0.22291160112909086</v>
      </c>
      <c r="I6" s="44">
        <v>67040</v>
      </c>
      <c r="J6" s="186">
        <f>I6/C6*100%</f>
        <v>0.26766001109926657</v>
      </c>
    </row>
    <row r="7" spans="1:13" ht="15" x14ac:dyDescent="0.2">
      <c r="A7" s="1"/>
      <c r="B7" s="4"/>
      <c r="C7" s="19"/>
      <c r="E7" s="19"/>
      <c r="F7" s="55"/>
      <c r="G7" s="19"/>
      <c r="H7" s="55"/>
      <c r="I7" s="19"/>
      <c r="J7" s="55"/>
    </row>
    <row r="8" spans="1:13" x14ac:dyDescent="0.2">
      <c r="A8" s="5" t="s">
        <v>72</v>
      </c>
      <c r="B8" s="10"/>
      <c r="C8" s="20"/>
      <c r="D8" s="63"/>
      <c r="E8" s="20"/>
      <c r="F8" s="58"/>
      <c r="G8" s="20"/>
      <c r="H8" s="58"/>
      <c r="I8" s="20"/>
      <c r="J8" s="58"/>
    </row>
    <row r="9" spans="1:13" ht="15" x14ac:dyDescent="0.2">
      <c r="A9" s="1" t="s">
        <v>2</v>
      </c>
      <c r="B9" s="4">
        <v>46242</v>
      </c>
      <c r="C9" s="19">
        <v>371447</v>
      </c>
      <c r="D9" s="64">
        <f>C9/B9</f>
        <v>8.0326759223216992</v>
      </c>
      <c r="E9" s="19">
        <v>190322</v>
      </c>
      <c r="F9" s="55">
        <f>E9/C9*100%</f>
        <v>0.51237996268646668</v>
      </c>
      <c r="G9" s="19">
        <v>107857</v>
      </c>
      <c r="H9" s="55">
        <f>G9/C9*100%</f>
        <v>0.29036982395873434</v>
      </c>
      <c r="I9" s="19">
        <v>73268</v>
      </c>
      <c r="J9" s="55">
        <f>I9/C9*100%</f>
        <v>0.19725021335479895</v>
      </c>
    </row>
    <row r="10" spans="1:13" ht="15" x14ac:dyDescent="0.2">
      <c r="A10" s="39" t="s">
        <v>18</v>
      </c>
      <c r="B10" s="41">
        <v>43534</v>
      </c>
      <c r="C10" s="44">
        <v>218891</v>
      </c>
      <c r="D10" s="255">
        <f t="shared" ref="D10:D14" si="0">C10/B10</f>
        <v>5.0280470436899893</v>
      </c>
      <c r="E10" s="256">
        <v>116109</v>
      </c>
      <c r="F10" s="186">
        <f t="shared" ref="F10:F14" si="1">E10/C10*100%</f>
        <v>0.53044209218286731</v>
      </c>
      <c r="G10" s="256">
        <v>43801</v>
      </c>
      <c r="H10" s="186">
        <f t="shared" ref="H10:H14" si="2">G10/C10*100%</f>
        <v>0.20010416143194559</v>
      </c>
      <c r="I10" s="256">
        <v>58981</v>
      </c>
      <c r="J10" s="186">
        <f t="shared" ref="J10:J14" si="3">I10/C10*100%</f>
        <v>0.26945374638518715</v>
      </c>
    </row>
    <row r="11" spans="1:13" ht="15" x14ac:dyDescent="0.25">
      <c r="A11" s="1" t="s">
        <v>6</v>
      </c>
      <c r="B11" s="4">
        <v>39803</v>
      </c>
      <c r="C11" s="19">
        <v>94652</v>
      </c>
      <c r="D11" s="64">
        <f t="shared" si="0"/>
        <v>2.3780117076602267</v>
      </c>
      <c r="E11" s="19">
        <v>54254</v>
      </c>
      <c r="F11" s="55">
        <f t="shared" si="1"/>
        <v>0.57319443857499053</v>
      </c>
      <c r="G11" s="19">
        <v>8398</v>
      </c>
      <c r="H11" s="55">
        <f t="shared" si="2"/>
        <v>8.8725013734522254E-2</v>
      </c>
      <c r="I11" s="19">
        <v>32000</v>
      </c>
      <c r="J11" s="55">
        <f t="shared" si="3"/>
        <v>0.33808054769048723</v>
      </c>
      <c r="L11" s="131"/>
      <c r="M11" s="131"/>
    </row>
    <row r="12" spans="1:13" ht="15" x14ac:dyDescent="0.25">
      <c r="A12" s="39" t="s">
        <v>0</v>
      </c>
      <c r="B12" s="41">
        <v>38332</v>
      </c>
      <c r="C12" s="44">
        <v>71557</v>
      </c>
      <c r="D12" s="255">
        <f t="shared" si="0"/>
        <v>1.8667692789314412</v>
      </c>
      <c r="E12" s="256">
        <v>71557</v>
      </c>
      <c r="F12" s="186">
        <f t="shared" si="1"/>
        <v>1</v>
      </c>
      <c r="G12" s="256">
        <v>0</v>
      </c>
      <c r="H12" s="186">
        <f t="shared" si="2"/>
        <v>0</v>
      </c>
      <c r="I12" s="256">
        <v>0</v>
      </c>
      <c r="J12" s="186">
        <f t="shared" si="3"/>
        <v>0</v>
      </c>
      <c r="L12" s="132"/>
      <c r="M12" s="133"/>
    </row>
    <row r="13" spans="1:13" ht="15" x14ac:dyDescent="0.25">
      <c r="A13" s="1" t="s">
        <v>16</v>
      </c>
      <c r="B13" s="4">
        <v>30210</v>
      </c>
      <c r="C13" s="19">
        <v>128376</v>
      </c>
      <c r="D13" s="64">
        <f t="shared" si="0"/>
        <v>4.2494538232373387</v>
      </c>
      <c r="E13" s="19">
        <v>84500</v>
      </c>
      <c r="F13" s="55">
        <f t="shared" si="1"/>
        <v>0.65822272075777399</v>
      </c>
      <c r="G13" s="19">
        <v>12500</v>
      </c>
      <c r="H13" s="55">
        <f t="shared" si="2"/>
        <v>9.7370224964167751E-2</v>
      </c>
      <c r="I13" s="19">
        <v>31376</v>
      </c>
      <c r="J13" s="55">
        <f t="shared" si="3"/>
        <v>0.2444070542780582</v>
      </c>
      <c r="L13" s="132"/>
      <c r="M13" s="133"/>
    </row>
    <row r="14" spans="1:13" ht="15" x14ac:dyDescent="0.25">
      <c r="A14" s="39" t="s">
        <v>14</v>
      </c>
      <c r="B14" s="41">
        <v>29568</v>
      </c>
      <c r="C14" s="44">
        <v>9586</v>
      </c>
      <c r="D14" s="255">
        <f t="shared" si="0"/>
        <v>0.32420183982683981</v>
      </c>
      <c r="E14" s="256">
        <v>6629</v>
      </c>
      <c r="F14" s="186">
        <f t="shared" si="1"/>
        <v>0.69152931358230751</v>
      </c>
      <c r="G14" s="256">
        <v>1957</v>
      </c>
      <c r="H14" s="186">
        <f t="shared" si="2"/>
        <v>0.20415188817024829</v>
      </c>
      <c r="I14" s="256">
        <v>0</v>
      </c>
      <c r="J14" s="186">
        <f t="shared" si="3"/>
        <v>0</v>
      </c>
      <c r="L14" s="132"/>
      <c r="M14" s="133"/>
    </row>
    <row r="15" spans="1:13" ht="15" x14ac:dyDescent="0.25">
      <c r="A15" s="1"/>
      <c r="B15" s="4"/>
      <c r="C15" s="19"/>
      <c r="E15" s="19"/>
      <c r="F15" s="55"/>
      <c r="G15" s="19"/>
      <c r="H15" s="55"/>
      <c r="I15" s="19"/>
      <c r="J15" s="55"/>
      <c r="L15" s="132"/>
      <c r="M15" s="133"/>
    </row>
    <row r="16" spans="1:13" ht="15" x14ac:dyDescent="0.25">
      <c r="A16" s="5" t="s">
        <v>73</v>
      </c>
      <c r="B16" s="10"/>
      <c r="C16" s="20"/>
      <c r="D16" s="63"/>
      <c r="E16" s="20"/>
      <c r="F16" s="58"/>
      <c r="G16" s="20"/>
      <c r="H16" s="58"/>
      <c r="I16" s="20"/>
      <c r="J16" s="58"/>
      <c r="L16" s="132"/>
      <c r="M16" s="133"/>
    </row>
    <row r="17" spans="1:13" ht="15" x14ac:dyDescent="0.25">
      <c r="A17" s="1" t="s">
        <v>19</v>
      </c>
      <c r="B17" s="4">
        <v>23265</v>
      </c>
      <c r="C17" s="19">
        <v>168661</v>
      </c>
      <c r="D17" s="64">
        <f>C17/B17</f>
        <v>7.2495594240275087</v>
      </c>
      <c r="E17" s="19">
        <v>76512</v>
      </c>
      <c r="F17" s="55">
        <f>E17/C17*100%</f>
        <v>0.45364369949188016</v>
      </c>
      <c r="G17" s="19">
        <v>54958</v>
      </c>
      <c r="H17" s="55">
        <f>G17/C17*100%</f>
        <v>0.32584889215645585</v>
      </c>
      <c r="I17" s="19">
        <v>37191</v>
      </c>
      <c r="J17" s="55">
        <f>I17/C17*100%</f>
        <v>0.22050740835166399</v>
      </c>
      <c r="L17" s="132"/>
      <c r="M17" s="133"/>
    </row>
    <row r="18" spans="1:13" ht="15" x14ac:dyDescent="0.25">
      <c r="A18" s="39" t="s">
        <v>20</v>
      </c>
      <c r="B18" s="41">
        <v>20495</v>
      </c>
      <c r="C18" s="44">
        <v>0</v>
      </c>
      <c r="D18" s="255">
        <f t="shared" ref="D18:D23" si="4">C18/B18</f>
        <v>0</v>
      </c>
      <c r="E18" s="256">
        <v>0</v>
      </c>
      <c r="F18" s="186">
        <v>0</v>
      </c>
      <c r="G18" s="256">
        <v>0</v>
      </c>
      <c r="H18" s="186">
        <v>0</v>
      </c>
      <c r="I18" s="256">
        <v>0</v>
      </c>
      <c r="J18" s="186">
        <v>0</v>
      </c>
      <c r="L18" s="132"/>
      <c r="M18" s="133"/>
    </row>
    <row r="19" spans="1:13" ht="15" x14ac:dyDescent="0.25">
      <c r="A19" s="1" t="s">
        <v>11</v>
      </c>
      <c r="B19" s="4">
        <v>19265</v>
      </c>
      <c r="C19" s="19">
        <v>168424</v>
      </c>
      <c r="D19" s="64">
        <f t="shared" si="4"/>
        <v>8.7424863742538275</v>
      </c>
      <c r="E19" s="19">
        <v>127058</v>
      </c>
      <c r="F19" s="55">
        <f t="shared" ref="F19:F23" si="5">E19/C19*100%</f>
        <v>0.75439367311072059</v>
      </c>
      <c r="G19" s="19">
        <v>4500</v>
      </c>
      <c r="H19" s="55">
        <f t="shared" ref="H19:H23" si="6">G19/C19*100%</f>
        <v>2.6718282430057475E-2</v>
      </c>
      <c r="I19" s="19">
        <v>36866</v>
      </c>
      <c r="J19" s="55">
        <f t="shared" ref="J19:J23" si="7">I19/C19*100%</f>
        <v>0.21888804445922197</v>
      </c>
      <c r="L19" s="132"/>
      <c r="M19" s="133"/>
    </row>
    <row r="20" spans="1:13" ht="15" x14ac:dyDescent="0.25">
      <c r="A20" s="39" t="s">
        <v>3</v>
      </c>
      <c r="B20" s="41">
        <v>15303</v>
      </c>
      <c r="C20" s="44">
        <v>73203</v>
      </c>
      <c r="D20" s="255">
        <f t="shared" si="4"/>
        <v>4.7835718486571261</v>
      </c>
      <c r="E20" s="256">
        <v>72361</v>
      </c>
      <c r="F20" s="186">
        <f t="shared" si="5"/>
        <v>0.98849773916369543</v>
      </c>
      <c r="G20" s="256">
        <v>0</v>
      </c>
      <c r="H20" s="186">
        <f t="shared" si="6"/>
        <v>0</v>
      </c>
      <c r="I20" s="256">
        <v>842</v>
      </c>
      <c r="J20" s="186">
        <f t="shared" si="7"/>
        <v>1.1502260836304522E-2</v>
      </c>
      <c r="L20" s="132"/>
      <c r="M20" s="133"/>
    </row>
    <row r="21" spans="1:13" ht="15" x14ac:dyDescent="0.25">
      <c r="A21" s="1" t="s">
        <v>4</v>
      </c>
      <c r="B21" s="4">
        <v>13809</v>
      </c>
      <c r="C21" s="19">
        <v>215566</v>
      </c>
      <c r="D21" s="64">
        <f t="shared" si="4"/>
        <v>15.610543848214933</v>
      </c>
      <c r="E21" s="19">
        <v>46359</v>
      </c>
      <c r="F21" s="55">
        <f t="shared" si="5"/>
        <v>0.21505710548045609</v>
      </c>
      <c r="G21" s="19">
        <v>86347</v>
      </c>
      <c r="H21" s="55">
        <f t="shared" si="6"/>
        <v>0.40055945742835142</v>
      </c>
      <c r="I21" s="19">
        <v>82860</v>
      </c>
      <c r="J21" s="55">
        <f t="shared" si="7"/>
        <v>0.38438343709119249</v>
      </c>
      <c r="L21" s="132"/>
      <c r="M21" s="133"/>
    </row>
    <row r="22" spans="1:13" ht="15" x14ac:dyDescent="0.25">
      <c r="A22" s="39" t="s">
        <v>7</v>
      </c>
      <c r="B22" s="41">
        <v>13378</v>
      </c>
      <c r="C22" s="44">
        <v>39415</v>
      </c>
      <c r="D22" s="255">
        <f t="shared" si="4"/>
        <v>2.9462550455972494</v>
      </c>
      <c r="E22" s="256">
        <v>36842</v>
      </c>
      <c r="F22" s="186">
        <f t="shared" si="5"/>
        <v>0.93472028415577824</v>
      </c>
      <c r="G22" s="256">
        <v>99</v>
      </c>
      <c r="H22" s="186">
        <f t="shared" si="6"/>
        <v>2.5117341113789168E-3</v>
      </c>
      <c r="I22" s="256">
        <v>2474</v>
      </c>
      <c r="J22" s="186">
        <f t="shared" si="7"/>
        <v>6.2767981732842829E-2</v>
      </c>
      <c r="L22" s="132"/>
      <c r="M22" s="133"/>
    </row>
    <row r="23" spans="1:13" ht="15" x14ac:dyDescent="0.25">
      <c r="A23" s="1" t="s">
        <v>1</v>
      </c>
      <c r="B23" s="152">
        <v>11906</v>
      </c>
      <c r="C23" s="19">
        <v>29200</v>
      </c>
      <c r="D23" s="64">
        <f t="shared" si="4"/>
        <v>2.4525449353267259</v>
      </c>
      <c r="E23" s="19">
        <v>27200</v>
      </c>
      <c r="F23" s="55">
        <f t="shared" si="5"/>
        <v>0.93150684931506844</v>
      </c>
      <c r="G23" s="19">
        <v>0</v>
      </c>
      <c r="H23" s="55">
        <f t="shared" si="6"/>
        <v>0</v>
      </c>
      <c r="I23" s="19">
        <v>2000</v>
      </c>
      <c r="J23" s="55">
        <f t="shared" si="7"/>
        <v>6.8493150684931503E-2</v>
      </c>
      <c r="L23" s="132"/>
      <c r="M23" s="133"/>
    </row>
    <row r="24" spans="1:13" ht="15" x14ac:dyDescent="0.25">
      <c r="A24" s="248"/>
      <c r="B24" s="94"/>
      <c r="C24" s="257"/>
      <c r="D24" s="258"/>
      <c r="E24" s="257"/>
      <c r="F24" s="250"/>
      <c r="G24" s="257"/>
      <c r="H24" s="250"/>
      <c r="I24" s="257"/>
      <c r="J24" s="250"/>
      <c r="L24" s="132"/>
      <c r="M24" s="133"/>
    </row>
    <row r="25" spans="1:13" ht="15" x14ac:dyDescent="0.25">
      <c r="A25" s="180" t="s">
        <v>74</v>
      </c>
      <c r="B25" s="184"/>
      <c r="C25" s="20"/>
      <c r="D25" s="63"/>
      <c r="E25" s="20"/>
      <c r="F25" s="58"/>
      <c r="G25" s="20"/>
      <c r="H25" s="58"/>
      <c r="I25" s="20"/>
      <c r="J25" s="58"/>
      <c r="L25" s="132"/>
      <c r="M25" s="133"/>
    </row>
    <row r="26" spans="1:13" ht="15" x14ac:dyDescent="0.25">
      <c r="A26" s="259" t="s">
        <v>17</v>
      </c>
      <c r="B26" s="162">
        <v>9799</v>
      </c>
      <c r="C26" s="181">
        <v>79638</v>
      </c>
      <c r="D26" s="182">
        <f>C26/B26</f>
        <v>8.1271558322277784</v>
      </c>
      <c r="E26" s="181">
        <v>47785</v>
      </c>
      <c r="F26" s="183">
        <f>E26/C26*100%</f>
        <v>0.60002762500313922</v>
      </c>
      <c r="G26" s="181">
        <v>9272</v>
      </c>
      <c r="H26" s="183">
        <f>G26/C26*100%</f>
        <v>0.11642683141213993</v>
      </c>
      <c r="I26" s="181">
        <v>22581</v>
      </c>
      <c r="J26" s="183">
        <f>I26/C26*100%</f>
        <v>0.28354554358472084</v>
      </c>
      <c r="L26" s="132"/>
      <c r="M26" s="133"/>
    </row>
    <row r="27" spans="1:13" ht="15" x14ac:dyDescent="0.25">
      <c r="A27" s="1" t="s">
        <v>15</v>
      </c>
      <c r="B27" s="4">
        <v>8562</v>
      </c>
      <c r="C27" s="19">
        <v>62719</v>
      </c>
      <c r="D27" s="260">
        <f t="shared" ref="D27:D33" si="8">C27/B27</f>
        <v>7.3252744685821067</v>
      </c>
      <c r="E27" s="257">
        <v>49407</v>
      </c>
      <c r="F27" s="261">
        <f t="shared" ref="F27:F33" si="9">E27/C27*100%</f>
        <v>0.78775171798019739</v>
      </c>
      <c r="G27" s="257">
        <v>4442</v>
      </c>
      <c r="H27" s="261">
        <f t="shared" ref="H27:H33" si="10">G27/C27*100%</f>
        <v>7.0823833288158292E-2</v>
      </c>
      <c r="I27" s="257">
        <v>8870</v>
      </c>
      <c r="J27" s="261">
        <f t="shared" ref="J27:J33" si="11">I27/C27*100%</f>
        <v>0.14142444873164431</v>
      </c>
      <c r="L27" s="132"/>
      <c r="M27" s="133"/>
    </row>
    <row r="28" spans="1:13" ht="15" x14ac:dyDescent="0.25">
      <c r="A28" s="39" t="s">
        <v>9</v>
      </c>
      <c r="B28" s="41">
        <v>8476</v>
      </c>
      <c r="C28" s="44">
        <v>26963</v>
      </c>
      <c r="D28" s="182">
        <f t="shared" si="8"/>
        <v>3.1810995752713542</v>
      </c>
      <c r="E28" s="44">
        <v>22965</v>
      </c>
      <c r="F28" s="183">
        <f t="shared" si="9"/>
        <v>0.85172273115009456</v>
      </c>
      <c r="G28" s="44">
        <v>0</v>
      </c>
      <c r="H28" s="183">
        <f t="shared" si="10"/>
        <v>0</v>
      </c>
      <c r="I28" s="44">
        <v>3999</v>
      </c>
      <c r="J28" s="183">
        <f t="shared" si="11"/>
        <v>0.14831435671104848</v>
      </c>
      <c r="L28" s="132"/>
      <c r="M28" s="133"/>
    </row>
    <row r="29" spans="1:13" ht="15" x14ac:dyDescent="0.25">
      <c r="A29" s="1" t="s">
        <v>21</v>
      </c>
      <c r="B29" s="4">
        <v>8064</v>
      </c>
      <c r="C29" s="19">
        <v>24000</v>
      </c>
      <c r="D29" s="260">
        <f t="shared" si="8"/>
        <v>2.9761904761904763</v>
      </c>
      <c r="E29" s="257">
        <v>22000</v>
      </c>
      <c r="F29" s="261">
        <f t="shared" si="9"/>
        <v>0.91666666666666663</v>
      </c>
      <c r="G29" s="257">
        <v>0</v>
      </c>
      <c r="H29" s="261">
        <f t="shared" si="10"/>
        <v>0</v>
      </c>
      <c r="I29" s="257">
        <v>2000</v>
      </c>
      <c r="J29" s="261">
        <f t="shared" si="11"/>
        <v>8.3333333333333329E-2</v>
      </c>
      <c r="L29" s="132"/>
      <c r="M29" s="133"/>
    </row>
    <row r="30" spans="1:13" ht="15" x14ac:dyDescent="0.25">
      <c r="A30" s="39" t="s">
        <v>5</v>
      </c>
      <c r="B30" s="41">
        <v>7410</v>
      </c>
      <c r="C30" s="44">
        <v>30953</v>
      </c>
      <c r="D30" s="182">
        <f t="shared" si="8"/>
        <v>4.1771929824561402</v>
      </c>
      <c r="E30" s="256">
        <v>24539</v>
      </c>
      <c r="F30" s="183">
        <f t="shared" si="9"/>
        <v>0.79278260588634386</v>
      </c>
      <c r="G30" s="256">
        <v>1000</v>
      </c>
      <c r="H30" s="183">
        <f t="shared" si="10"/>
        <v>3.2307046166768973E-2</v>
      </c>
      <c r="I30" s="256">
        <v>5414</v>
      </c>
      <c r="J30" s="183">
        <f t="shared" si="11"/>
        <v>0.17491034794688723</v>
      </c>
      <c r="L30" s="132"/>
      <c r="M30" s="133"/>
    </row>
    <row r="31" spans="1:13" ht="15" x14ac:dyDescent="0.25">
      <c r="A31" s="1" t="s">
        <v>22</v>
      </c>
      <c r="B31" s="4">
        <v>6927</v>
      </c>
      <c r="C31" s="19">
        <v>0</v>
      </c>
      <c r="D31" s="260">
        <f t="shared" si="8"/>
        <v>0</v>
      </c>
      <c r="E31" s="257">
        <v>0</v>
      </c>
      <c r="F31" s="261">
        <v>0</v>
      </c>
      <c r="G31" s="257">
        <v>0</v>
      </c>
      <c r="H31" s="261">
        <v>0</v>
      </c>
      <c r="I31" s="257">
        <v>0</v>
      </c>
      <c r="J31" s="261">
        <v>0</v>
      </c>
      <c r="L31" s="132"/>
      <c r="M31" s="133"/>
    </row>
    <row r="32" spans="1:13" ht="15" x14ac:dyDescent="0.25">
      <c r="A32" s="39" t="s">
        <v>8</v>
      </c>
      <c r="B32" s="41">
        <v>4696</v>
      </c>
      <c r="C32" s="44">
        <v>23708</v>
      </c>
      <c r="D32" s="182">
        <f t="shared" si="8"/>
        <v>5.0485519591141399</v>
      </c>
      <c r="E32" s="44">
        <v>18707</v>
      </c>
      <c r="F32" s="183">
        <f t="shared" si="9"/>
        <v>0.789058545638603</v>
      </c>
      <c r="G32" s="44">
        <v>0</v>
      </c>
      <c r="H32" s="183">
        <f t="shared" si="10"/>
        <v>0</v>
      </c>
      <c r="I32" s="44">
        <v>5001</v>
      </c>
      <c r="J32" s="183">
        <f t="shared" si="11"/>
        <v>0.210941454361397</v>
      </c>
      <c r="L32" s="132"/>
      <c r="M32" s="133"/>
    </row>
    <row r="33" spans="1:13" ht="15" x14ac:dyDescent="0.25">
      <c r="A33" s="1" t="s">
        <v>13</v>
      </c>
      <c r="B33" s="4">
        <v>2397</v>
      </c>
      <c r="C33" s="19">
        <v>54066</v>
      </c>
      <c r="D33" s="260">
        <f t="shared" si="8"/>
        <v>22.555694618272842</v>
      </c>
      <c r="E33" s="257">
        <v>24711</v>
      </c>
      <c r="F33" s="261">
        <f t="shared" si="9"/>
        <v>0.45705249139940074</v>
      </c>
      <c r="G33" s="257">
        <v>8500</v>
      </c>
      <c r="H33" s="261">
        <f t="shared" si="10"/>
        <v>0.15721525542855028</v>
      </c>
      <c r="I33" s="257">
        <v>20855</v>
      </c>
      <c r="J33" s="261">
        <f t="shared" si="11"/>
        <v>0.38573225317204896</v>
      </c>
      <c r="L33" s="132"/>
      <c r="M33" s="133"/>
    </row>
    <row r="34" spans="1:13" ht="15" x14ac:dyDescent="0.25">
      <c r="B34" s="4"/>
      <c r="C34" s="19"/>
      <c r="E34" s="19"/>
      <c r="F34" s="55"/>
      <c r="G34" s="19"/>
      <c r="H34" s="55"/>
      <c r="I34" s="19"/>
      <c r="J34" s="55"/>
      <c r="L34" s="132"/>
      <c r="M34" s="133"/>
    </row>
    <row r="35" spans="1:13" ht="15" x14ac:dyDescent="0.25">
      <c r="A35" s="6" t="s">
        <v>76</v>
      </c>
      <c r="B35" s="15">
        <f>SUM(B5:B33)</f>
        <v>579315</v>
      </c>
      <c r="C35" s="21">
        <f>SUM(C5:C33)</f>
        <v>2426283</v>
      </c>
      <c r="D35" s="66">
        <f>C35/B35</f>
        <v>4.1881929520209216</v>
      </c>
      <c r="E35" s="21">
        <f>SUM(E5:E33)</f>
        <v>1410092</v>
      </c>
      <c r="F35" s="59">
        <f>E35/C35</f>
        <v>0.58117375425702611</v>
      </c>
      <c r="G35" s="21">
        <f>SUM(G5:G33)</f>
        <v>454881</v>
      </c>
      <c r="H35" s="59">
        <f>G35/C35*100%</f>
        <v>0.18748060304589365</v>
      </c>
      <c r="I35" s="21">
        <f>SUM(I5:I33)</f>
        <v>560311</v>
      </c>
      <c r="J35" s="59">
        <f>I35/C35*100%</f>
        <v>0.23093390177485479</v>
      </c>
      <c r="L35" s="134"/>
      <c r="M35" s="134"/>
    </row>
  </sheetData>
  <mergeCells count="1">
    <mergeCell ref="A1:J1"/>
  </mergeCells>
  <pageMargins left="0.25" right="0.25" top="0.75" bottom="0.75" header="0.3" footer="0.3"/>
  <pageSetup paperSize="5" scale="96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36"/>
  <sheetViews>
    <sheetView workbookViewId="0">
      <selection activeCell="U8" sqref="U8"/>
    </sheetView>
  </sheetViews>
  <sheetFormatPr defaultRowHeight="12.75" x14ac:dyDescent="0.2"/>
  <cols>
    <col min="1" max="1" width="35.42578125" customWidth="1"/>
    <col min="2" max="2" width="11.7109375" customWidth="1"/>
    <col min="3" max="3" width="11.140625" bestFit="1" customWidth="1"/>
    <col min="4" max="4" width="7.7109375" style="64" bestFit="1" customWidth="1"/>
    <col min="5" max="5" width="11.140625" bestFit="1" customWidth="1"/>
    <col min="6" max="6" width="10" bestFit="1" customWidth="1"/>
    <col min="7" max="7" width="11.140625" bestFit="1" customWidth="1"/>
    <col min="8" max="8" width="8" style="55" bestFit="1" customWidth="1"/>
    <col min="9" max="9" width="7.7109375" bestFit="1" customWidth="1"/>
    <col min="10" max="10" width="8.42578125" bestFit="1" customWidth="1"/>
    <col min="11" max="11" width="10.140625" bestFit="1" customWidth="1"/>
    <col min="12" max="12" width="8" style="55" bestFit="1" customWidth="1"/>
  </cols>
  <sheetData>
    <row r="1" spans="1:12" s="26" customFormat="1" x14ac:dyDescent="0.2">
      <c r="A1" s="276" t="s">
        <v>516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3"/>
    </row>
    <row r="2" spans="1:12" s="26" customFormat="1" x14ac:dyDescent="0.2">
      <c r="A2" s="70"/>
      <c r="B2" s="71"/>
      <c r="C2" s="71"/>
      <c r="D2" s="81"/>
      <c r="E2" s="284" t="s">
        <v>172</v>
      </c>
      <c r="F2" s="285"/>
      <c r="G2" s="286"/>
      <c r="H2" s="79"/>
      <c r="I2" s="71"/>
      <c r="J2" s="71"/>
      <c r="K2" s="72"/>
      <c r="L2" s="80"/>
    </row>
    <row r="3" spans="1:12" s="26" customFormat="1" ht="51" x14ac:dyDescent="0.2">
      <c r="A3" s="73"/>
      <c r="B3" s="74" t="s">
        <v>141</v>
      </c>
      <c r="C3" s="75" t="s">
        <v>173</v>
      </c>
      <c r="D3" s="76" t="s">
        <v>174</v>
      </c>
      <c r="E3" s="77" t="s">
        <v>175</v>
      </c>
      <c r="F3" s="77" t="s">
        <v>176</v>
      </c>
      <c r="G3" s="77" t="s">
        <v>177</v>
      </c>
      <c r="H3" s="78" t="s">
        <v>182</v>
      </c>
      <c r="I3" s="75" t="s">
        <v>178</v>
      </c>
      <c r="J3" s="75" t="s">
        <v>179</v>
      </c>
      <c r="K3" s="75" t="s">
        <v>180</v>
      </c>
      <c r="L3" s="78" t="s">
        <v>181</v>
      </c>
    </row>
    <row r="4" spans="1:12" x14ac:dyDescent="0.2">
      <c r="C4" s="19"/>
      <c r="G4" s="19"/>
      <c r="I4" s="19"/>
      <c r="J4" s="19"/>
      <c r="K4" s="19"/>
    </row>
    <row r="5" spans="1:12" x14ac:dyDescent="0.2">
      <c r="A5" s="5" t="s">
        <v>75</v>
      </c>
      <c r="B5" s="14"/>
      <c r="C5" s="20"/>
      <c r="D5" s="63"/>
      <c r="E5" s="7"/>
      <c r="F5" s="7"/>
      <c r="G5" s="20"/>
      <c r="H5" s="58"/>
      <c r="I5" s="20"/>
      <c r="J5" s="20"/>
      <c r="K5" s="20"/>
      <c r="L5" s="58"/>
    </row>
    <row r="6" spans="1:12" ht="15" x14ac:dyDescent="0.2">
      <c r="A6" s="1" t="s">
        <v>10</v>
      </c>
      <c r="B6" s="4">
        <v>98327</v>
      </c>
      <c r="C6" s="19">
        <v>5141373</v>
      </c>
      <c r="D6" s="64">
        <f>C6/B6</f>
        <v>52.288516887528353</v>
      </c>
      <c r="E6" s="3">
        <v>4210887</v>
      </c>
      <c r="F6" s="3">
        <v>0</v>
      </c>
      <c r="G6" s="19">
        <f>SUM(E6:F6)</f>
        <v>4210887</v>
      </c>
      <c r="H6" s="55">
        <f>G6/C6</f>
        <v>0.81901993883734947</v>
      </c>
      <c r="I6" s="19">
        <v>0</v>
      </c>
      <c r="J6" s="19">
        <v>0</v>
      </c>
      <c r="K6" s="19">
        <v>930486</v>
      </c>
      <c r="L6" s="55">
        <f>K6/C6</f>
        <v>0.18098006116265053</v>
      </c>
    </row>
    <row r="7" spans="1:12" ht="15" x14ac:dyDescent="0.2">
      <c r="A7" s="39" t="s">
        <v>12</v>
      </c>
      <c r="B7" s="41">
        <v>79547</v>
      </c>
      <c r="C7" s="44">
        <v>2697993</v>
      </c>
      <c r="D7" s="65">
        <f>C7/B7</f>
        <v>33.916967327491925</v>
      </c>
      <c r="E7" s="43">
        <v>2115681</v>
      </c>
      <c r="F7" s="43">
        <v>54480</v>
      </c>
      <c r="G7" s="44">
        <f>SUM(E7:F7)</f>
        <v>2170161</v>
      </c>
      <c r="H7" s="57">
        <f>G7/C7</f>
        <v>0.80436124185644664</v>
      </c>
      <c r="I7" s="44">
        <v>0</v>
      </c>
      <c r="J7" s="44">
        <v>0</v>
      </c>
      <c r="K7" s="44">
        <v>527832</v>
      </c>
      <c r="L7" s="57">
        <f>K7/C7</f>
        <v>0.19563875814355339</v>
      </c>
    </row>
    <row r="8" spans="1:12" ht="15" x14ac:dyDescent="0.2">
      <c r="A8" s="1"/>
      <c r="B8" s="4"/>
      <c r="C8" s="19"/>
      <c r="E8" s="3"/>
      <c r="F8" s="3"/>
      <c r="G8" s="19"/>
      <c r="I8" s="19"/>
      <c r="J8" s="19"/>
      <c r="K8" s="19"/>
    </row>
    <row r="9" spans="1:12" x14ac:dyDescent="0.2">
      <c r="A9" s="5" t="s">
        <v>72</v>
      </c>
      <c r="B9" s="10"/>
      <c r="C9" s="20"/>
      <c r="D9" s="63"/>
      <c r="E9" s="9"/>
      <c r="F9" s="9"/>
      <c r="G9" s="20"/>
      <c r="H9" s="58"/>
      <c r="I9" s="20"/>
      <c r="J9" s="20"/>
      <c r="K9" s="20"/>
      <c r="L9" s="58"/>
    </row>
    <row r="10" spans="1:12" ht="15" x14ac:dyDescent="0.2">
      <c r="A10" s="1" t="s">
        <v>2</v>
      </c>
      <c r="B10" s="4">
        <v>46242</v>
      </c>
      <c r="C10" s="19">
        <v>3663556</v>
      </c>
      <c r="D10" s="64">
        <f>C10/B10</f>
        <v>79.225725530902636</v>
      </c>
      <c r="E10" s="3">
        <v>3591156</v>
      </c>
      <c r="F10" s="3">
        <v>0</v>
      </c>
      <c r="G10" s="19">
        <f t="shared" ref="G10:G15" si="0">SUM(E10:F10)</f>
        <v>3591156</v>
      </c>
      <c r="H10" s="55">
        <f>G10/C10</f>
        <v>0.98023777990564354</v>
      </c>
      <c r="I10" s="19">
        <v>0</v>
      </c>
      <c r="J10" s="19">
        <v>0</v>
      </c>
      <c r="K10" s="19">
        <v>72400</v>
      </c>
      <c r="L10" s="55">
        <f>SUM(K10/C10)</f>
        <v>1.9762220094356412E-2</v>
      </c>
    </row>
    <row r="11" spans="1:12" ht="15" x14ac:dyDescent="0.2">
      <c r="A11" s="39" t="s">
        <v>18</v>
      </c>
      <c r="B11" s="41">
        <v>43534</v>
      </c>
      <c r="C11" s="44">
        <v>2885142</v>
      </c>
      <c r="D11" s="255">
        <f t="shared" ref="D11:D15" si="1">C11/B11</f>
        <v>66.273303624753069</v>
      </c>
      <c r="E11" s="179">
        <v>2764674</v>
      </c>
      <c r="F11" s="179">
        <v>53888</v>
      </c>
      <c r="G11" s="256">
        <f t="shared" si="0"/>
        <v>2818562</v>
      </c>
      <c r="H11" s="186">
        <f t="shared" ref="H11:H15" si="2">G11/C11</f>
        <v>0.97692314624375509</v>
      </c>
      <c r="I11" s="256">
        <v>0</v>
      </c>
      <c r="J11" s="256">
        <v>0</v>
      </c>
      <c r="K11" s="256">
        <v>66580</v>
      </c>
      <c r="L11" s="186">
        <f t="shared" ref="L11:L15" si="3">SUM(K11/C11)</f>
        <v>2.3076853756244926E-2</v>
      </c>
    </row>
    <row r="12" spans="1:12" ht="15" x14ac:dyDescent="0.2">
      <c r="A12" s="1" t="s">
        <v>6</v>
      </c>
      <c r="B12" s="4">
        <v>39803</v>
      </c>
      <c r="C12" s="19">
        <v>1873670</v>
      </c>
      <c r="D12" s="64">
        <f t="shared" si="1"/>
        <v>47.073587418033817</v>
      </c>
      <c r="E12" s="3">
        <v>1785377</v>
      </c>
      <c r="F12" s="3">
        <v>0</v>
      </c>
      <c r="G12" s="19">
        <f t="shared" si="0"/>
        <v>1785377</v>
      </c>
      <c r="H12" s="55">
        <f t="shared" si="2"/>
        <v>0.95287697406693816</v>
      </c>
      <c r="I12" s="19">
        <v>0</v>
      </c>
      <c r="J12" s="19">
        <v>0</v>
      </c>
      <c r="K12" s="19">
        <v>88293</v>
      </c>
      <c r="L12" s="55">
        <f t="shared" si="3"/>
        <v>4.7123025933061849E-2</v>
      </c>
    </row>
    <row r="13" spans="1:12" ht="15" x14ac:dyDescent="0.2">
      <c r="A13" s="39" t="s">
        <v>0</v>
      </c>
      <c r="B13" s="41">
        <v>38332</v>
      </c>
      <c r="C13" s="44">
        <v>979163</v>
      </c>
      <c r="D13" s="255">
        <f t="shared" si="1"/>
        <v>25.544271105081915</v>
      </c>
      <c r="E13" s="179">
        <v>835129</v>
      </c>
      <c r="F13" s="179">
        <v>8171</v>
      </c>
      <c r="G13" s="256">
        <f t="shared" si="0"/>
        <v>843300</v>
      </c>
      <c r="H13" s="186">
        <f t="shared" si="2"/>
        <v>0.86124577828206339</v>
      </c>
      <c r="I13" s="256">
        <v>0</v>
      </c>
      <c r="J13" s="256">
        <v>0</v>
      </c>
      <c r="K13" s="256">
        <v>135863</v>
      </c>
      <c r="L13" s="186">
        <f t="shared" si="3"/>
        <v>0.13875422171793664</v>
      </c>
    </row>
    <row r="14" spans="1:12" ht="15" x14ac:dyDescent="0.2">
      <c r="A14" s="1" t="s">
        <v>16</v>
      </c>
      <c r="B14" s="4">
        <v>30210</v>
      </c>
      <c r="C14" s="19">
        <v>1474101</v>
      </c>
      <c r="D14" s="64">
        <f t="shared" si="1"/>
        <v>48.795134061569016</v>
      </c>
      <c r="E14" s="3">
        <v>1162000</v>
      </c>
      <c r="F14" s="3">
        <v>0</v>
      </c>
      <c r="G14" s="19">
        <f t="shared" si="0"/>
        <v>1162000</v>
      </c>
      <c r="H14" s="55">
        <f t="shared" si="2"/>
        <v>0.78827705835624562</v>
      </c>
      <c r="I14" s="19">
        <v>0</v>
      </c>
      <c r="J14" s="19">
        <v>0</v>
      </c>
      <c r="K14" s="19">
        <v>312101</v>
      </c>
      <c r="L14" s="55">
        <f t="shared" si="3"/>
        <v>0.21172294164375441</v>
      </c>
    </row>
    <row r="15" spans="1:12" ht="15" x14ac:dyDescent="0.2">
      <c r="A15" s="39" t="s">
        <v>14</v>
      </c>
      <c r="B15" s="41">
        <v>29568</v>
      </c>
      <c r="C15" s="44">
        <v>1663499</v>
      </c>
      <c r="D15" s="255">
        <f t="shared" si="1"/>
        <v>56.26011228354978</v>
      </c>
      <c r="E15" s="179">
        <v>1551653</v>
      </c>
      <c r="F15" s="179">
        <v>0</v>
      </c>
      <c r="G15" s="256">
        <f t="shared" si="0"/>
        <v>1551653</v>
      </c>
      <c r="H15" s="186">
        <f t="shared" si="2"/>
        <v>0.93276461242236997</v>
      </c>
      <c r="I15" s="256">
        <v>0</v>
      </c>
      <c r="J15" s="256">
        <v>0</v>
      </c>
      <c r="K15" s="256">
        <v>111846</v>
      </c>
      <c r="L15" s="186">
        <f t="shared" si="3"/>
        <v>6.7235387577630049E-2</v>
      </c>
    </row>
    <row r="16" spans="1:12" ht="15" x14ac:dyDescent="0.2">
      <c r="A16" s="1"/>
      <c r="B16" s="4"/>
      <c r="C16" s="19"/>
      <c r="E16" s="3"/>
      <c r="F16" s="3"/>
      <c r="G16" s="19"/>
      <c r="I16" s="19"/>
      <c r="J16" s="19"/>
      <c r="K16" s="19"/>
    </row>
    <row r="17" spans="1:12" x14ac:dyDescent="0.2">
      <c r="A17" s="5" t="s">
        <v>73</v>
      </c>
      <c r="B17" s="10"/>
      <c r="C17" s="20"/>
      <c r="D17" s="63"/>
      <c r="E17" s="9"/>
      <c r="F17" s="9"/>
      <c r="G17" s="20"/>
      <c r="H17" s="58"/>
      <c r="I17" s="20"/>
      <c r="J17" s="20"/>
      <c r="K17" s="20"/>
      <c r="L17" s="58"/>
    </row>
    <row r="18" spans="1:12" ht="15" x14ac:dyDescent="0.2">
      <c r="A18" s="1" t="s">
        <v>19</v>
      </c>
      <c r="B18" s="4">
        <v>23265</v>
      </c>
      <c r="C18" s="19">
        <v>3435630</v>
      </c>
      <c r="D18" s="64">
        <f>C18/B18</f>
        <v>147.67375886524823</v>
      </c>
      <c r="E18" s="3">
        <v>3365362</v>
      </c>
      <c r="F18" s="3">
        <v>0</v>
      </c>
      <c r="G18" s="19">
        <f t="shared" ref="G18:G24" si="4">SUM(E18:F18)</f>
        <v>3365362</v>
      </c>
      <c r="H18" s="55">
        <f>G18/C18</f>
        <v>0.97954727371690198</v>
      </c>
      <c r="I18" s="19">
        <v>0</v>
      </c>
      <c r="J18" s="19">
        <v>0</v>
      </c>
      <c r="K18" s="19">
        <v>70268</v>
      </c>
      <c r="L18" s="55">
        <f t="shared" ref="L18:L24" si="5">SUM(K18/C18)</f>
        <v>2.0452726283098004E-2</v>
      </c>
    </row>
    <row r="19" spans="1:12" ht="15" x14ac:dyDescent="0.2">
      <c r="A19" s="39" t="s">
        <v>20</v>
      </c>
      <c r="B19" s="41">
        <v>20495</v>
      </c>
      <c r="C19" s="44">
        <v>495044</v>
      </c>
      <c r="D19" s="255">
        <f t="shared" ref="D19:D24" si="6">C19/B19</f>
        <v>24.154379116857772</v>
      </c>
      <c r="E19" s="179">
        <v>473249</v>
      </c>
      <c r="F19" s="179">
        <v>0</v>
      </c>
      <c r="G19" s="256">
        <f t="shared" si="4"/>
        <v>473249</v>
      </c>
      <c r="H19" s="186">
        <f t="shared" ref="H19:H24" si="7">G19/C19</f>
        <v>0.95597361042654794</v>
      </c>
      <c r="I19" s="44">
        <v>0</v>
      </c>
      <c r="J19" s="44">
        <v>0</v>
      </c>
      <c r="K19" s="44">
        <v>21795</v>
      </c>
      <c r="L19" s="57">
        <f t="shared" si="5"/>
        <v>4.4026389573452056E-2</v>
      </c>
    </row>
    <row r="20" spans="1:12" ht="15" x14ac:dyDescent="0.2">
      <c r="A20" s="1" t="s">
        <v>11</v>
      </c>
      <c r="B20" s="4">
        <v>19265</v>
      </c>
      <c r="C20" s="19">
        <v>1475903</v>
      </c>
      <c r="D20" s="64">
        <f t="shared" si="6"/>
        <v>76.610589151310663</v>
      </c>
      <c r="E20" s="3">
        <v>1454645</v>
      </c>
      <c r="F20" s="3">
        <v>0</v>
      </c>
      <c r="G20" s="19">
        <f t="shared" si="4"/>
        <v>1454645</v>
      </c>
      <c r="H20" s="55">
        <f t="shared" si="7"/>
        <v>0.98559661441165169</v>
      </c>
      <c r="I20" s="19">
        <v>0</v>
      </c>
      <c r="J20" s="19">
        <v>0</v>
      </c>
      <c r="K20" s="19">
        <v>21258</v>
      </c>
      <c r="L20" s="55">
        <f t="shared" si="5"/>
        <v>1.4403385588348286E-2</v>
      </c>
    </row>
    <row r="21" spans="1:12" ht="15" x14ac:dyDescent="0.2">
      <c r="A21" s="39" t="s">
        <v>3</v>
      </c>
      <c r="B21" s="41">
        <v>15303</v>
      </c>
      <c r="C21" s="44">
        <v>399793</v>
      </c>
      <c r="D21" s="255">
        <f t="shared" si="6"/>
        <v>26.125138861661114</v>
      </c>
      <c r="E21" s="179">
        <v>272153</v>
      </c>
      <c r="F21" s="179">
        <v>0</v>
      </c>
      <c r="G21" s="256">
        <f t="shared" si="4"/>
        <v>272153</v>
      </c>
      <c r="H21" s="186">
        <f t="shared" si="7"/>
        <v>0.68073478024877876</v>
      </c>
      <c r="I21" s="44">
        <v>0</v>
      </c>
      <c r="J21" s="44">
        <v>0</v>
      </c>
      <c r="K21" s="44">
        <v>127640</v>
      </c>
      <c r="L21" s="57">
        <f t="shared" si="5"/>
        <v>0.31926521975122124</v>
      </c>
    </row>
    <row r="22" spans="1:12" ht="15" x14ac:dyDescent="0.2">
      <c r="A22" s="1" t="s">
        <v>4</v>
      </c>
      <c r="B22" s="4">
        <v>13809</v>
      </c>
      <c r="C22" s="19">
        <v>1396397</v>
      </c>
      <c r="D22" s="64">
        <f t="shared" si="6"/>
        <v>101.12223911941487</v>
      </c>
      <c r="E22" s="3">
        <v>1396397</v>
      </c>
      <c r="F22" s="3">
        <v>0</v>
      </c>
      <c r="G22" s="19">
        <f t="shared" si="4"/>
        <v>1396397</v>
      </c>
      <c r="H22" s="55">
        <f t="shared" si="7"/>
        <v>1</v>
      </c>
      <c r="I22" s="19">
        <v>0</v>
      </c>
      <c r="J22" s="19">
        <v>0</v>
      </c>
      <c r="K22" s="19">
        <v>0</v>
      </c>
      <c r="L22" s="55">
        <f t="shared" si="5"/>
        <v>0</v>
      </c>
    </row>
    <row r="23" spans="1:12" ht="15" x14ac:dyDescent="0.2">
      <c r="A23" s="39" t="s">
        <v>7</v>
      </c>
      <c r="B23" s="41">
        <v>13378</v>
      </c>
      <c r="C23" s="44">
        <v>291369</v>
      </c>
      <c r="D23" s="255">
        <f t="shared" si="6"/>
        <v>21.77971296157871</v>
      </c>
      <c r="E23" s="179">
        <v>276375</v>
      </c>
      <c r="F23" s="179">
        <v>0</v>
      </c>
      <c r="G23" s="256">
        <f t="shared" si="4"/>
        <v>276375</v>
      </c>
      <c r="H23" s="186">
        <f t="shared" si="7"/>
        <v>0.94853948086447082</v>
      </c>
      <c r="I23" s="44">
        <v>0</v>
      </c>
      <c r="J23" s="44">
        <v>0</v>
      </c>
      <c r="K23" s="44">
        <v>14994</v>
      </c>
      <c r="L23" s="57">
        <f t="shared" si="5"/>
        <v>5.1460519135529174E-2</v>
      </c>
    </row>
    <row r="24" spans="1:12" ht="15" x14ac:dyDescent="0.2">
      <c r="A24" s="1" t="s">
        <v>1</v>
      </c>
      <c r="B24" s="152">
        <v>11906</v>
      </c>
      <c r="C24" s="19">
        <v>319451</v>
      </c>
      <c r="D24" s="64">
        <f t="shared" si="6"/>
        <v>26.831093566269107</v>
      </c>
      <c r="E24" s="3">
        <v>299651</v>
      </c>
      <c r="F24" s="3">
        <v>0</v>
      </c>
      <c r="G24" s="19">
        <f t="shared" si="4"/>
        <v>299651</v>
      </c>
      <c r="H24" s="55">
        <f t="shared" si="7"/>
        <v>0.93801866326917116</v>
      </c>
      <c r="I24" s="19">
        <v>0</v>
      </c>
      <c r="J24" s="19">
        <v>0</v>
      </c>
      <c r="K24" s="19">
        <v>19800</v>
      </c>
      <c r="L24" s="55">
        <f t="shared" si="5"/>
        <v>6.1981336730828826E-2</v>
      </c>
    </row>
    <row r="25" spans="1:12" ht="15" x14ac:dyDescent="0.2">
      <c r="A25" s="248"/>
      <c r="B25" s="94"/>
      <c r="C25" s="257"/>
      <c r="D25" s="258"/>
      <c r="E25" s="262"/>
      <c r="F25" s="262"/>
      <c r="G25" s="257"/>
      <c r="H25" s="250"/>
      <c r="I25" s="257"/>
      <c r="J25" s="257"/>
      <c r="K25" s="257"/>
      <c r="L25" s="250"/>
    </row>
    <row r="26" spans="1:12" ht="15" x14ac:dyDescent="0.2">
      <c r="A26" s="180" t="s">
        <v>74</v>
      </c>
      <c r="B26" s="184"/>
      <c r="C26" s="20"/>
      <c r="D26" s="63"/>
      <c r="E26" s="9"/>
      <c r="F26" s="9"/>
      <c r="G26" s="20"/>
      <c r="H26" s="58"/>
      <c r="I26" s="20"/>
      <c r="J26" s="20"/>
      <c r="K26" s="20"/>
      <c r="L26" s="58"/>
    </row>
    <row r="27" spans="1:12" ht="15" x14ac:dyDescent="0.25">
      <c r="A27" s="259" t="s">
        <v>17</v>
      </c>
      <c r="B27" s="162">
        <v>9799</v>
      </c>
      <c r="C27" s="181">
        <v>1240729</v>
      </c>
      <c r="D27" s="182">
        <f>SUM(C27/B27)</f>
        <v>126.61792019593837</v>
      </c>
      <c r="E27" s="263">
        <v>1131940</v>
      </c>
      <c r="F27" s="263">
        <v>0</v>
      </c>
      <c r="G27" s="181">
        <f t="shared" ref="G27:G34" si="8">SUM(E27:F27)</f>
        <v>1131940</v>
      </c>
      <c r="H27" s="183">
        <f>G27/C27</f>
        <v>0.91231848373012958</v>
      </c>
      <c r="I27" s="181">
        <v>81826</v>
      </c>
      <c r="J27" s="181">
        <v>0</v>
      </c>
      <c r="K27" s="181">
        <v>26963</v>
      </c>
      <c r="L27" s="183">
        <f t="shared" ref="L27:L34" si="9">SUM(K27/C27)</f>
        <v>2.1731578773446902E-2</v>
      </c>
    </row>
    <row r="28" spans="1:12" ht="15" x14ac:dyDescent="0.2">
      <c r="A28" s="151" t="s">
        <v>15</v>
      </c>
      <c r="B28" s="4">
        <v>8562</v>
      </c>
      <c r="C28" s="153">
        <v>369790</v>
      </c>
      <c r="D28" s="260">
        <f t="shared" ref="D28:D34" si="10">SUM(C28/B28)</f>
        <v>43.189675309507123</v>
      </c>
      <c r="E28" s="264">
        <v>363421</v>
      </c>
      <c r="F28" s="264">
        <v>6369</v>
      </c>
      <c r="G28" s="265">
        <f t="shared" si="8"/>
        <v>369790</v>
      </c>
      <c r="H28" s="261">
        <f t="shared" ref="H28:H34" si="11">G28/C28</f>
        <v>1</v>
      </c>
      <c r="I28" s="153">
        <v>0</v>
      </c>
      <c r="J28" s="153">
        <v>0</v>
      </c>
      <c r="K28" s="153">
        <v>0</v>
      </c>
      <c r="L28" s="155">
        <f t="shared" si="9"/>
        <v>0</v>
      </c>
    </row>
    <row r="29" spans="1:12" ht="15" x14ac:dyDescent="0.2">
      <c r="A29" s="39" t="s">
        <v>9</v>
      </c>
      <c r="B29" s="41">
        <v>8476</v>
      </c>
      <c r="C29" s="44">
        <v>709759</v>
      </c>
      <c r="D29" s="182">
        <f t="shared" si="10"/>
        <v>83.737494100991029</v>
      </c>
      <c r="E29" s="43">
        <v>698262</v>
      </c>
      <c r="F29" s="43">
        <v>0</v>
      </c>
      <c r="G29" s="44">
        <f t="shared" si="8"/>
        <v>698262</v>
      </c>
      <c r="H29" s="183">
        <f t="shared" si="11"/>
        <v>0.98380154390433938</v>
      </c>
      <c r="I29" s="44">
        <v>0</v>
      </c>
      <c r="J29" s="44">
        <v>0</v>
      </c>
      <c r="K29" s="44">
        <v>11497</v>
      </c>
      <c r="L29" s="57">
        <f t="shared" si="9"/>
        <v>1.6198456095660639E-2</v>
      </c>
    </row>
    <row r="30" spans="1:12" ht="15" x14ac:dyDescent="0.2">
      <c r="A30" s="1" t="s">
        <v>21</v>
      </c>
      <c r="B30" s="4">
        <v>8064</v>
      </c>
      <c r="C30" s="19">
        <v>239995</v>
      </c>
      <c r="D30" s="260">
        <f t="shared" si="10"/>
        <v>29.761284722222221</v>
      </c>
      <c r="E30" s="3">
        <v>220000</v>
      </c>
      <c r="F30" s="3">
        <v>0</v>
      </c>
      <c r="G30" s="19">
        <f t="shared" si="8"/>
        <v>220000</v>
      </c>
      <c r="H30" s="261">
        <f t="shared" si="11"/>
        <v>0.91668576428675597</v>
      </c>
      <c r="I30" s="19">
        <v>0</v>
      </c>
      <c r="J30" s="19">
        <v>0</v>
      </c>
      <c r="K30" s="19">
        <v>19995</v>
      </c>
      <c r="L30" s="55">
        <f t="shared" si="9"/>
        <v>8.331423571324402E-2</v>
      </c>
    </row>
    <row r="31" spans="1:12" ht="15" x14ac:dyDescent="0.2">
      <c r="A31" s="39" t="s">
        <v>5</v>
      </c>
      <c r="B31" s="41">
        <v>7410</v>
      </c>
      <c r="C31" s="44">
        <v>562580</v>
      </c>
      <c r="D31" s="182">
        <f t="shared" si="10"/>
        <v>75.921727395411608</v>
      </c>
      <c r="E31" s="43">
        <v>556639</v>
      </c>
      <c r="F31" s="43">
        <v>0</v>
      </c>
      <c r="G31" s="44">
        <f t="shared" si="8"/>
        <v>556639</v>
      </c>
      <c r="H31" s="183">
        <f t="shared" si="11"/>
        <v>0.98943972412812398</v>
      </c>
      <c r="I31" s="44">
        <v>0</v>
      </c>
      <c r="J31" s="44">
        <v>0</v>
      </c>
      <c r="K31" s="44">
        <v>5941</v>
      </c>
      <c r="L31" s="57">
        <f t="shared" si="9"/>
        <v>1.0560275871875999E-2</v>
      </c>
    </row>
    <row r="32" spans="1:12" ht="15" x14ac:dyDescent="0.2">
      <c r="A32" s="1" t="s">
        <v>22</v>
      </c>
      <c r="B32" s="4">
        <v>6927</v>
      </c>
      <c r="C32" s="19">
        <v>302424</v>
      </c>
      <c r="D32" s="260">
        <f t="shared" si="10"/>
        <v>43.658726721524467</v>
      </c>
      <c r="E32" s="3">
        <v>294816</v>
      </c>
      <c r="F32" s="3">
        <v>0</v>
      </c>
      <c r="G32" s="19">
        <f t="shared" si="8"/>
        <v>294816</v>
      </c>
      <c r="H32" s="261">
        <f t="shared" si="11"/>
        <v>0.97484326640742802</v>
      </c>
      <c r="I32" s="19">
        <v>0</v>
      </c>
      <c r="J32" s="19">
        <v>0</v>
      </c>
      <c r="K32" s="19">
        <v>7608</v>
      </c>
      <c r="L32" s="55">
        <f t="shared" si="9"/>
        <v>2.515673359257202E-2</v>
      </c>
    </row>
    <row r="33" spans="1:12" ht="15" x14ac:dyDescent="0.2">
      <c r="A33" s="39" t="s">
        <v>8</v>
      </c>
      <c r="B33" s="41">
        <v>4696</v>
      </c>
      <c r="C33" s="44">
        <v>194820</v>
      </c>
      <c r="D33" s="182">
        <f t="shared" si="10"/>
        <v>41.486371379897783</v>
      </c>
      <c r="E33" s="43">
        <v>192000</v>
      </c>
      <c r="F33" s="43">
        <v>0</v>
      </c>
      <c r="G33" s="44">
        <f t="shared" si="8"/>
        <v>192000</v>
      </c>
      <c r="H33" s="183">
        <f t="shared" si="11"/>
        <v>0.98552510009239302</v>
      </c>
      <c r="I33" s="44">
        <v>0</v>
      </c>
      <c r="J33" s="44">
        <v>0</v>
      </c>
      <c r="K33" s="44">
        <v>2820</v>
      </c>
      <c r="L33" s="57">
        <f t="shared" si="9"/>
        <v>1.4474899907607022E-2</v>
      </c>
    </row>
    <row r="34" spans="1:12" ht="15" x14ac:dyDescent="0.2">
      <c r="A34" s="1" t="s">
        <v>13</v>
      </c>
      <c r="B34" s="4">
        <v>2397</v>
      </c>
      <c r="C34" s="19">
        <v>282320</v>
      </c>
      <c r="D34" s="260">
        <f t="shared" si="10"/>
        <v>117.78055903212349</v>
      </c>
      <c r="E34" s="3">
        <v>181128</v>
      </c>
      <c r="F34" s="3">
        <v>8035</v>
      </c>
      <c r="G34" s="19">
        <f t="shared" si="8"/>
        <v>189163</v>
      </c>
      <c r="H34" s="261">
        <f t="shared" si="11"/>
        <v>0.67003046188722015</v>
      </c>
      <c r="I34" s="19">
        <v>750</v>
      </c>
      <c r="J34" s="19">
        <v>0</v>
      </c>
      <c r="K34" s="19">
        <v>92407</v>
      </c>
      <c r="L34" s="55">
        <f t="shared" si="9"/>
        <v>0.32731297818078775</v>
      </c>
    </row>
    <row r="35" spans="1:12" x14ac:dyDescent="0.2">
      <c r="B35" s="4"/>
      <c r="C35" s="19"/>
      <c r="G35" s="19"/>
      <c r="I35" s="19"/>
      <c r="J35" s="19"/>
      <c r="K35" s="19"/>
    </row>
    <row r="36" spans="1:12" ht="15" x14ac:dyDescent="0.25">
      <c r="A36" s="6" t="s">
        <v>76</v>
      </c>
      <c r="B36" s="15">
        <f>SUM(B6:B34)</f>
        <v>579315</v>
      </c>
      <c r="C36" s="21">
        <f>SUM(C6:C34)</f>
        <v>32094501</v>
      </c>
      <c r="D36" s="66">
        <f>AVERAGE(D6:D34)</f>
        <v>60.688186466907261</v>
      </c>
      <c r="E36" s="21">
        <f>SUM(E6:E34)</f>
        <v>29192595</v>
      </c>
      <c r="F36" s="21">
        <f>SUM(F6:F34)</f>
        <v>130943</v>
      </c>
      <c r="G36" s="21">
        <f>SUM(G6:G34)</f>
        <v>29323538</v>
      </c>
      <c r="H36" s="59">
        <f>SUM(G36/C36)</f>
        <v>0.91366237474762424</v>
      </c>
      <c r="I36" s="21">
        <f>SUM(I6:I34)</f>
        <v>82576</v>
      </c>
      <c r="J36" s="21">
        <f>SUM(J6:J34)</f>
        <v>0</v>
      </c>
      <c r="K36" s="21">
        <f>SUM(K6:K34)</f>
        <v>2688387</v>
      </c>
      <c r="L36" s="59">
        <f>SUM(K36/C36)</f>
        <v>8.3764723433462945E-2</v>
      </c>
    </row>
  </sheetData>
  <mergeCells count="2">
    <mergeCell ref="A1:L1"/>
    <mergeCell ref="E2:G2"/>
  </mergeCells>
  <pageMargins left="0.25" right="0.25" top="0.75" bottom="0.75" header="0.3" footer="0.3"/>
  <pageSetup paperSize="5" scale="92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5"/>
  <sheetViews>
    <sheetView workbookViewId="0">
      <selection activeCell="E27" sqref="E27"/>
    </sheetView>
  </sheetViews>
  <sheetFormatPr defaultRowHeight="12.75" x14ac:dyDescent="0.2"/>
  <cols>
    <col min="1" max="1" width="35.7109375" customWidth="1"/>
    <col min="2" max="2" width="10.42578125" customWidth="1"/>
    <col min="3" max="3" width="11.140625" bestFit="1" customWidth="1"/>
    <col min="4" max="4" width="10.140625" bestFit="1" customWidth="1"/>
    <col min="5" max="6" width="8.42578125" bestFit="1" customWidth="1"/>
    <col min="7" max="7" width="11.140625" bestFit="1" customWidth="1"/>
    <col min="8" max="8" width="12.5703125" customWidth="1"/>
  </cols>
  <sheetData>
    <row r="1" spans="1:8" s="26" customFormat="1" x14ac:dyDescent="0.2">
      <c r="A1" s="276" t="s">
        <v>517</v>
      </c>
      <c r="B1" s="279"/>
      <c r="C1" s="279"/>
      <c r="D1" s="279"/>
      <c r="E1" s="279"/>
      <c r="F1" s="279"/>
      <c r="G1" s="279"/>
      <c r="H1" s="287"/>
    </row>
    <row r="2" spans="1:8" s="26" customFormat="1" ht="41.25" customHeight="1" x14ac:dyDescent="0.2">
      <c r="A2" s="82"/>
      <c r="B2" s="34" t="s">
        <v>141</v>
      </c>
      <c r="C2" s="61" t="s">
        <v>183</v>
      </c>
      <c r="D2" s="61" t="s">
        <v>184</v>
      </c>
      <c r="E2" s="61" t="s">
        <v>185</v>
      </c>
      <c r="F2" s="61" t="s">
        <v>186</v>
      </c>
      <c r="G2" s="61" t="s">
        <v>187</v>
      </c>
      <c r="H2" s="61" t="s">
        <v>188</v>
      </c>
    </row>
    <row r="3" spans="1:8" x14ac:dyDescent="0.2">
      <c r="C3" s="19"/>
      <c r="D3" s="19"/>
      <c r="E3" s="19"/>
      <c r="F3" s="19"/>
      <c r="G3" s="19"/>
      <c r="H3" s="19"/>
    </row>
    <row r="4" spans="1:8" x14ac:dyDescent="0.2">
      <c r="A4" s="5" t="s">
        <v>75</v>
      </c>
      <c r="B4" s="14"/>
      <c r="C4" s="20"/>
      <c r="D4" s="20"/>
      <c r="E4" s="20"/>
      <c r="F4" s="20"/>
      <c r="G4" s="20"/>
      <c r="H4" s="20"/>
    </row>
    <row r="5" spans="1:8" ht="15" x14ac:dyDescent="0.2">
      <c r="A5" s="1" t="s">
        <v>10</v>
      </c>
      <c r="B5" s="4">
        <v>98327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</row>
    <row r="6" spans="1:8" ht="15" x14ac:dyDescent="0.2">
      <c r="A6" s="39" t="s">
        <v>12</v>
      </c>
      <c r="B6" s="41">
        <v>79547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</row>
    <row r="7" spans="1:8" ht="15" x14ac:dyDescent="0.2">
      <c r="A7" s="1"/>
      <c r="B7" s="4"/>
      <c r="C7" s="19"/>
      <c r="D7" s="19"/>
      <c r="E7" s="19"/>
      <c r="F7" s="19"/>
      <c r="G7" s="19"/>
      <c r="H7" s="19"/>
    </row>
    <row r="8" spans="1:8" x14ac:dyDescent="0.2">
      <c r="A8" s="5" t="s">
        <v>72</v>
      </c>
      <c r="B8" s="10"/>
      <c r="C8" s="20"/>
      <c r="D8" s="20"/>
      <c r="E8" s="20"/>
      <c r="F8" s="20"/>
      <c r="G8" s="20"/>
      <c r="H8" s="20"/>
    </row>
    <row r="9" spans="1:8" ht="15" x14ac:dyDescent="0.2">
      <c r="A9" s="1" t="s">
        <v>2</v>
      </c>
      <c r="B9" s="4">
        <v>46242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</row>
    <row r="10" spans="1:8" ht="15" x14ac:dyDescent="0.2">
      <c r="A10" s="39" t="s">
        <v>18</v>
      </c>
      <c r="B10" s="41">
        <v>43534</v>
      </c>
      <c r="C10" s="44">
        <v>10000</v>
      </c>
      <c r="D10" s="44">
        <v>0</v>
      </c>
      <c r="E10" s="44">
        <v>0</v>
      </c>
      <c r="F10" s="44">
        <v>0</v>
      </c>
      <c r="G10" s="44">
        <f>SUM(C10:F10)</f>
        <v>10000</v>
      </c>
      <c r="H10" s="44">
        <v>0</v>
      </c>
    </row>
    <row r="11" spans="1:8" ht="15" x14ac:dyDescent="0.2">
      <c r="A11" s="1" t="s">
        <v>6</v>
      </c>
      <c r="B11" s="4">
        <v>39803</v>
      </c>
      <c r="C11" s="19">
        <v>12615</v>
      </c>
      <c r="D11" s="19">
        <v>0</v>
      </c>
      <c r="E11" s="19">
        <v>0</v>
      </c>
      <c r="F11" s="19">
        <v>0</v>
      </c>
      <c r="G11" s="19">
        <f>SUM(C11:F11)</f>
        <v>12615</v>
      </c>
      <c r="H11" s="19">
        <v>12615</v>
      </c>
    </row>
    <row r="12" spans="1:8" ht="15" x14ac:dyDescent="0.2">
      <c r="A12" s="39" t="s">
        <v>0</v>
      </c>
      <c r="B12" s="41">
        <v>38332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</row>
    <row r="13" spans="1:8" ht="15" x14ac:dyDescent="0.2">
      <c r="A13" s="1" t="s">
        <v>16</v>
      </c>
      <c r="B13" s="4">
        <v>30210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</row>
    <row r="14" spans="1:8" ht="15" x14ac:dyDescent="0.2">
      <c r="A14" s="39" t="s">
        <v>14</v>
      </c>
      <c r="B14" s="41">
        <v>29568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</row>
    <row r="15" spans="1:8" ht="15" x14ac:dyDescent="0.2">
      <c r="A15" s="1"/>
      <c r="B15" s="4"/>
      <c r="C15" s="19"/>
      <c r="D15" s="19"/>
      <c r="E15" s="19"/>
      <c r="F15" s="19"/>
      <c r="G15" s="19"/>
      <c r="H15" s="19"/>
    </row>
    <row r="16" spans="1:8" x14ac:dyDescent="0.2">
      <c r="A16" s="5" t="s">
        <v>73</v>
      </c>
      <c r="B16" s="10"/>
      <c r="C16" s="20"/>
      <c r="D16" s="20"/>
      <c r="E16" s="20"/>
      <c r="F16" s="20"/>
      <c r="G16" s="20"/>
      <c r="H16" s="20"/>
    </row>
    <row r="17" spans="1:8" ht="15" x14ac:dyDescent="0.2">
      <c r="A17" s="1" t="s">
        <v>19</v>
      </c>
      <c r="B17" s="4">
        <v>23265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20085</v>
      </c>
    </row>
    <row r="18" spans="1:8" ht="15" x14ac:dyDescent="0.2">
      <c r="A18" s="39" t="s">
        <v>20</v>
      </c>
      <c r="B18" s="41">
        <v>20495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</row>
    <row r="19" spans="1:8" ht="15" x14ac:dyDescent="0.2">
      <c r="A19" s="1" t="s">
        <v>11</v>
      </c>
      <c r="B19" s="4">
        <v>19265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</row>
    <row r="20" spans="1:8" ht="15" x14ac:dyDescent="0.2">
      <c r="A20" s="39" t="s">
        <v>3</v>
      </c>
      <c r="B20" s="41">
        <v>15303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</row>
    <row r="21" spans="1:8" ht="15" x14ac:dyDescent="0.2">
      <c r="A21" s="1" t="s">
        <v>4</v>
      </c>
      <c r="B21" s="4">
        <v>13809</v>
      </c>
      <c r="C21" s="19">
        <v>0</v>
      </c>
      <c r="D21" s="19">
        <v>0</v>
      </c>
      <c r="E21" s="19">
        <v>0</v>
      </c>
      <c r="F21" s="19">
        <v>0</v>
      </c>
      <c r="G21" s="19">
        <f>SUM(C21:F21)</f>
        <v>0</v>
      </c>
      <c r="H21" s="19">
        <v>189181</v>
      </c>
    </row>
    <row r="22" spans="1:8" ht="15" x14ac:dyDescent="0.2">
      <c r="A22" s="39" t="s">
        <v>7</v>
      </c>
      <c r="B22" s="41">
        <v>13378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</row>
    <row r="23" spans="1:8" ht="15" x14ac:dyDescent="0.2">
      <c r="A23" s="1" t="s">
        <v>1</v>
      </c>
      <c r="B23" s="152">
        <v>11906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1:8" ht="15" x14ac:dyDescent="0.2">
      <c r="A24" s="248"/>
      <c r="B24" s="94"/>
      <c r="C24" s="257"/>
      <c r="D24" s="257"/>
      <c r="E24" s="257"/>
      <c r="F24" s="257"/>
      <c r="G24" s="257"/>
      <c r="H24" s="257"/>
    </row>
    <row r="25" spans="1:8" ht="15" x14ac:dyDescent="0.2">
      <c r="A25" s="180" t="s">
        <v>74</v>
      </c>
      <c r="B25" s="184"/>
      <c r="C25" s="20"/>
      <c r="D25" s="20"/>
      <c r="E25" s="20"/>
      <c r="F25" s="20"/>
      <c r="G25" s="20"/>
      <c r="H25" s="20"/>
    </row>
    <row r="26" spans="1:8" s="269" customFormat="1" ht="15" x14ac:dyDescent="0.25">
      <c r="A26" s="259" t="s">
        <v>17</v>
      </c>
      <c r="B26" s="270">
        <v>9799</v>
      </c>
      <c r="C26" s="267">
        <v>0</v>
      </c>
      <c r="D26" s="267">
        <v>0</v>
      </c>
      <c r="E26" s="267">
        <v>0</v>
      </c>
      <c r="F26" s="267">
        <v>0</v>
      </c>
      <c r="G26" s="267">
        <v>0</v>
      </c>
      <c r="H26" s="267">
        <v>0</v>
      </c>
    </row>
    <row r="27" spans="1:8" ht="15" x14ac:dyDescent="0.2">
      <c r="A27" s="1" t="s">
        <v>15</v>
      </c>
      <c r="B27" s="4">
        <v>8562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6268</v>
      </c>
    </row>
    <row r="28" spans="1:8" ht="15" x14ac:dyDescent="0.2">
      <c r="A28" s="39" t="s">
        <v>9</v>
      </c>
      <c r="B28" s="41">
        <v>8476</v>
      </c>
      <c r="C28" s="44">
        <v>0</v>
      </c>
      <c r="D28" s="44">
        <v>0</v>
      </c>
      <c r="E28" s="44">
        <v>0</v>
      </c>
      <c r="F28" s="44">
        <v>0</v>
      </c>
      <c r="G28" s="44">
        <f>SUM(C28:F28)</f>
        <v>0</v>
      </c>
      <c r="H28" s="44">
        <v>0</v>
      </c>
    </row>
    <row r="29" spans="1:8" ht="15" x14ac:dyDescent="0.2">
      <c r="A29" s="1" t="s">
        <v>21</v>
      </c>
      <c r="B29" s="4">
        <v>8064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1:8" ht="15" x14ac:dyDescent="0.2">
      <c r="A30" s="39" t="s">
        <v>5</v>
      </c>
      <c r="B30" s="41">
        <v>7410</v>
      </c>
      <c r="C30" s="44">
        <v>11200</v>
      </c>
      <c r="D30" s="44">
        <v>0</v>
      </c>
      <c r="E30" s="44">
        <v>0</v>
      </c>
      <c r="F30" s="44">
        <v>0</v>
      </c>
      <c r="G30" s="44">
        <f>SUM(C30:F30)</f>
        <v>11200</v>
      </c>
      <c r="H30" s="44">
        <v>11200</v>
      </c>
    </row>
    <row r="31" spans="1:8" ht="15" x14ac:dyDescent="0.2">
      <c r="A31" s="1" t="s">
        <v>22</v>
      </c>
      <c r="B31" s="4">
        <v>6927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</row>
    <row r="32" spans="1:8" ht="15" x14ac:dyDescent="0.2">
      <c r="A32" s="39" t="s">
        <v>8</v>
      </c>
      <c r="B32" s="41">
        <v>4696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</row>
    <row r="33" spans="1:8" ht="15" x14ac:dyDescent="0.2">
      <c r="A33" s="1" t="s">
        <v>13</v>
      </c>
      <c r="B33" s="4">
        <v>2397</v>
      </c>
      <c r="C33" s="19">
        <v>15000</v>
      </c>
      <c r="D33" s="19">
        <v>0</v>
      </c>
      <c r="E33" s="19">
        <v>0</v>
      </c>
      <c r="F33" s="19">
        <v>0</v>
      </c>
      <c r="G33" s="19">
        <f>SUM(C33:F33)</f>
        <v>15000</v>
      </c>
      <c r="H33" s="19">
        <v>15000</v>
      </c>
    </row>
    <row r="34" spans="1:8" x14ac:dyDescent="0.2">
      <c r="B34" s="4"/>
      <c r="C34" s="19"/>
      <c r="D34" s="19"/>
      <c r="E34" s="19"/>
      <c r="F34" s="19"/>
      <c r="G34" s="19"/>
      <c r="H34" s="19"/>
    </row>
    <row r="35" spans="1:8" ht="15" x14ac:dyDescent="0.25">
      <c r="A35" s="6" t="s">
        <v>76</v>
      </c>
      <c r="B35" s="15">
        <v>585501</v>
      </c>
      <c r="C35" s="21">
        <f>SUM(C5:C33)</f>
        <v>48815</v>
      </c>
      <c r="D35" s="21">
        <f>SUM(D5:D33)</f>
        <v>0</v>
      </c>
      <c r="E35" s="21">
        <v>0</v>
      </c>
      <c r="F35" s="21">
        <f>SUM(F5:F33)</f>
        <v>0</v>
      </c>
      <c r="G35" s="21">
        <f>SUM(G5:G33)</f>
        <v>48815</v>
      </c>
      <c r="H35" s="21">
        <f>SUM(H5:H33)</f>
        <v>254349</v>
      </c>
    </row>
  </sheetData>
  <mergeCells count="1">
    <mergeCell ref="A1:H1"/>
  </mergeCells>
  <pageMargins left="0.25" right="0.25" top="0.75" bottom="0.75" header="0.3" footer="0.3"/>
  <pageSetup paperSize="5" scale="96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5"/>
  <sheetViews>
    <sheetView workbookViewId="0">
      <selection activeCell="N14" sqref="N14"/>
    </sheetView>
  </sheetViews>
  <sheetFormatPr defaultRowHeight="12.75" x14ac:dyDescent="0.2"/>
  <cols>
    <col min="1" max="1" width="37.140625" customWidth="1"/>
    <col min="2" max="2" width="10.7109375" customWidth="1"/>
    <col min="3" max="3" width="11.5703125" customWidth="1"/>
    <col min="4" max="4" width="14" style="55" customWidth="1"/>
    <col min="5" max="5" width="11.28515625" customWidth="1"/>
    <col min="7" max="7" width="9.140625" style="87"/>
    <col min="8" max="8" width="11" customWidth="1"/>
    <col min="9" max="9" width="10.5703125" style="16" customWidth="1"/>
    <col min="10" max="10" width="10.5703125" customWidth="1"/>
  </cols>
  <sheetData>
    <row r="1" spans="1:14" s="26" customFormat="1" x14ac:dyDescent="0.2">
      <c r="A1" s="288" t="s">
        <v>518</v>
      </c>
      <c r="B1" s="289"/>
      <c r="C1" s="289"/>
      <c r="D1" s="289"/>
      <c r="E1" s="289"/>
      <c r="F1" s="289"/>
      <c r="G1" s="289"/>
      <c r="H1" s="289"/>
      <c r="I1" s="289"/>
      <c r="J1" s="290"/>
    </row>
    <row r="2" spans="1:14" s="26" customFormat="1" ht="38.25" x14ac:dyDescent="0.2">
      <c r="A2" s="68"/>
      <c r="B2" s="34" t="s">
        <v>141</v>
      </c>
      <c r="C2" s="83" t="s">
        <v>189</v>
      </c>
      <c r="D2" s="84" t="s">
        <v>196</v>
      </c>
      <c r="E2" s="83" t="s">
        <v>190</v>
      </c>
      <c r="F2" s="83" t="s">
        <v>191</v>
      </c>
      <c r="G2" s="85" t="s">
        <v>192</v>
      </c>
      <c r="H2" s="83" t="s">
        <v>193</v>
      </c>
      <c r="I2" s="86" t="s">
        <v>194</v>
      </c>
      <c r="J2" s="86" t="s">
        <v>195</v>
      </c>
    </row>
    <row r="3" spans="1:14" x14ac:dyDescent="0.2">
      <c r="C3" s="4"/>
      <c r="E3" s="4"/>
      <c r="F3" s="4"/>
      <c r="H3" s="4"/>
      <c r="J3" s="4"/>
    </row>
    <row r="4" spans="1:14" x14ac:dyDescent="0.2">
      <c r="A4" s="5" t="s">
        <v>75</v>
      </c>
      <c r="B4" s="14"/>
      <c r="C4" s="10"/>
      <c r="D4" s="58"/>
      <c r="E4" s="10"/>
      <c r="F4" s="10"/>
      <c r="G4" s="88"/>
      <c r="H4" s="10"/>
      <c r="J4" s="10"/>
    </row>
    <row r="5" spans="1:14" ht="15" x14ac:dyDescent="0.2">
      <c r="A5" s="1" t="s">
        <v>10</v>
      </c>
      <c r="B5" s="4">
        <v>98327</v>
      </c>
      <c r="C5" s="4">
        <v>81984</v>
      </c>
      <c r="D5" s="55">
        <f>SUM(C5/B5)</f>
        <v>0.83378929490373954</v>
      </c>
      <c r="E5" s="4">
        <v>6872</v>
      </c>
      <c r="F5" s="4">
        <v>401972</v>
      </c>
      <c r="G5" s="87">
        <f>SUM(F5/B5)</f>
        <v>4.0881141497248974</v>
      </c>
      <c r="H5" s="4">
        <v>17210</v>
      </c>
      <c r="I5" s="54">
        <f>SUM(H5/B5)</f>
        <v>0.17502822215668129</v>
      </c>
      <c r="J5" s="4">
        <v>2196</v>
      </c>
    </row>
    <row r="6" spans="1:14" ht="15" x14ac:dyDescent="0.2">
      <c r="A6" s="39" t="s">
        <v>12</v>
      </c>
      <c r="B6" s="41">
        <v>79547</v>
      </c>
      <c r="C6" s="41">
        <v>34780</v>
      </c>
      <c r="D6" s="57">
        <f>SUM(C6/B6)</f>
        <v>0.43722579104177406</v>
      </c>
      <c r="E6" s="41">
        <v>3044</v>
      </c>
      <c r="F6" s="41">
        <v>350398</v>
      </c>
      <c r="G6" s="89">
        <f>SUM(F6/B6)</f>
        <v>4.4049178473103954</v>
      </c>
      <c r="H6" s="41">
        <v>33000</v>
      </c>
      <c r="I6" s="42">
        <f>SUM(H6/B6)</f>
        <v>0.41484908293210304</v>
      </c>
      <c r="J6" s="41">
        <v>46</v>
      </c>
    </row>
    <row r="7" spans="1:14" ht="15" x14ac:dyDescent="0.2">
      <c r="A7" s="1"/>
      <c r="B7" s="4"/>
      <c r="C7" s="4"/>
      <c r="E7" s="4"/>
      <c r="F7" s="4"/>
      <c r="H7" s="4"/>
      <c r="J7" s="4"/>
    </row>
    <row r="8" spans="1:14" x14ac:dyDescent="0.2">
      <c r="A8" s="5" t="s">
        <v>72</v>
      </c>
      <c r="B8" s="10"/>
      <c r="C8" s="10"/>
      <c r="D8" s="58"/>
      <c r="E8" s="10"/>
      <c r="F8" s="10"/>
      <c r="G8" s="88"/>
      <c r="H8" s="10"/>
      <c r="I8" s="17"/>
      <c r="J8" s="10"/>
    </row>
    <row r="9" spans="1:14" ht="15" x14ac:dyDescent="0.2">
      <c r="A9" s="1" t="s">
        <v>2</v>
      </c>
      <c r="B9" s="4">
        <v>46242</v>
      </c>
      <c r="C9" s="4">
        <v>25252</v>
      </c>
      <c r="D9" s="55">
        <f t="shared" ref="D9:D14" si="0">SUM(C9/B9)</f>
        <v>0.54608364690108557</v>
      </c>
      <c r="E9" s="4">
        <v>5686</v>
      </c>
      <c r="F9" s="4">
        <v>243644</v>
      </c>
      <c r="G9" s="87">
        <f t="shared" ref="G9:G14" si="1">SUM(F9/B9)</f>
        <v>5.2688897539033777</v>
      </c>
      <c r="H9" s="4">
        <v>135375</v>
      </c>
      <c r="I9" s="16">
        <f t="shared" ref="I9:I14" si="2">SUM(H9/B9)</f>
        <v>2.9275334111846374</v>
      </c>
      <c r="J9" s="4">
        <v>1622</v>
      </c>
    </row>
    <row r="10" spans="1:14" ht="15" x14ac:dyDescent="0.2">
      <c r="A10" s="39" t="s">
        <v>18</v>
      </c>
      <c r="B10" s="41">
        <v>43534</v>
      </c>
      <c r="C10" s="41">
        <v>24408</v>
      </c>
      <c r="D10" s="57">
        <f t="shared" si="0"/>
        <v>0.56066522717875689</v>
      </c>
      <c r="E10" s="41">
        <v>13832</v>
      </c>
      <c r="F10" s="41">
        <v>364990</v>
      </c>
      <c r="G10" s="89">
        <f t="shared" si="1"/>
        <v>8.3840216842008548</v>
      </c>
      <c r="H10" s="41"/>
      <c r="I10" s="42"/>
      <c r="J10" s="41">
        <v>1478</v>
      </c>
    </row>
    <row r="11" spans="1:14" ht="15" x14ac:dyDescent="0.2">
      <c r="A11" s="1" t="s">
        <v>6</v>
      </c>
      <c r="B11" s="4">
        <v>39803</v>
      </c>
      <c r="C11" s="4">
        <v>19494</v>
      </c>
      <c r="D11" s="55">
        <f t="shared" si="0"/>
        <v>0.48976207823530887</v>
      </c>
      <c r="E11" s="4">
        <v>7948</v>
      </c>
      <c r="F11" s="4">
        <v>248738</v>
      </c>
      <c r="G11" s="87">
        <f t="shared" si="1"/>
        <v>6.2492274451674499</v>
      </c>
      <c r="H11" s="4">
        <v>33913</v>
      </c>
      <c r="I11" s="16">
        <f t="shared" si="2"/>
        <v>0.85202120443182672</v>
      </c>
      <c r="J11" s="4">
        <v>2466</v>
      </c>
    </row>
    <row r="12" spans="1:14" ht="15" x14ac:dyDescent="0.2">
      <c r="A12" s="39" t="s">
        <v>0</v>
      </c>
      <c r="B12" s="41">
        <v>38332</v>
      </c>
      <c r="C12" s="41">
        <v>29003</v>
      </c>
      <c r="D12" s="57">
        <f t="shared" si="0"/>
        <v>0.75662631743712827</v>
      </c>
      <c r="E12" s="41">
        <v>4172</v>
      </c>
      <c r="F12" s="41">
        <v>105910</v>
      </c>
      <c r="G12" s="89">
        <f t="shared" si="1"/>
        <v>2.7629656683710739</v>
      </c>
      <c r="H12" s="41">
        <v>5762</v>
      </c>
      <c r="I12" s="42">
        <f t="shared" si="2"/>
        <v>0.15031827193989356</v>
      </c>
      <c r="J12" s="41">
        <v>75</v>
      </c>
    </row>
    <row r="13" spans="1:14" ht="15" x14ac:dyDescent="0.2">
      <c r="A13" s="1" t="s">
        <v>16</v>
      </c>
      <c r="B13" s="4">
        <v>30210</v>
      </c>
      <c r="C13" s="4">
        <v>13343</v>
      </c>
      <c r="D13" s="55">
        <f t="shared" si="0"/>
        <v>0.44167494207216151</v>
      </c>
      <c r="E13" s="4">
        <v>7658</v>
      </c>
      <c r="F13" s="4">
        <v>170102</v>
      </c>
      <c r="G13" s="87">
        <f t="shared" si="1"/>
        <v>5.6306521019529958</v>
      </c>
      <c r="H13" s="4">
        <v>20849</v>
      </c>
      <c r="I13" s="16">
        <f t="shared" si="2"/>
        <v>0.69013571665011586</v>
      </c>
      <c r="J13" s="4">
        <v>896</v>
      </c>
      <c r="N13">
        <f>139467-138197</f>
        <v>1270</v>
      </c>
    </row>
    <row r="14" spans="1:14" ht="15" x14ac:dyDescent="0.2">
      <c r="A14" s="39" t="s">
        <v>14</v>
      </c>
      <c r="B14" s="41">
        <v>29568</v>
      </c>
      <c r="C14" s="41">
        <v>17536</v>
      </c>
      <c r="D14" s="57">
        <f t="shared" si="0"/>
        <v>0.59307359307359309</v>
      </c>
      <c r="E14" s="41">
        <v>8030</v>
      </c>
      <c r="F14" s="41">
        <v>246037</v>
      </c>
      <c r="G14" s="89">
        <f t="shared" si="1"/>
        <v>8.3210565476190474</v>
      </c>
      <c r="H14" s="41">
        <v>2500</v>
      </c>
      <c r="I14" s="42">
        <f t="shared" si="2"/>
        <v>8.4550865800865807E-2</v>
      </c>
      <c r="J14" s="41">
        <v>1497</v>
      </c>
    </row>
    <row r="15" spans="1:14" ht="15" x14ac:dyDescent="0.2">
      <c r="A15" s="1"/>
      <c r="B15" s="4"/>
      <c r="C15" s="4"/>
      <c r="E15" s="4"/>
      <c r="F15" s="4"/>
      <c r="H15" s="4"/>
      <c r="J15" s="4"/>
    </row>
    <row r="16" spans="1:14" x14ac:dyDescent="0.2">
      <c r="A16" s="5" t="s">
        <v>73</v>
      </c>
      <c r="B16" s="10"/>
      <c r="C16" s="10"/>
      <c r="D16" s="58"/>
      <c r="E16" s="10"/>
      <c r="F16" s="10"/>
      <c r="G16" s="88"/>
      <c r="H16" s="10"/>
      <c r="I16" s="17"/>
      <c r="J16" s="10"/>
    </row>
    <row r="17" spans="1:10" ht="15" x14ac:dyDescent="0.2">
      <c r="A17" s="1" t="s">
        <v>19</v>
      </c>
      <c r="B17" s="4">
        <v>23265</v>
      </c>
      <c r="C17" s="4">
        <v>26963</v>
      </c>
      <c r="D17" s="55">
        <f t="shared" ref="D17:D23" si="3">SUM(C17/B17)</f>
        <v>1.1589512142703633</v>
      </c>
      <c r="E17" s="4">
        <v>4847</v>
      </c>
      <c r="F17" s="4">
        <v>250027</v>
      </c>
      <c r="G17" s="87">
        <f t="shared" ref="G17:G23" si="4">SUM(F17/B17)</f>
        <v>10.746915968192564</v>
      </c>
      <c r="H17" s="4">
        <v>17253</v>
      </c>
      <c r="I17" s="16">
        <f t="shared" ref="I17:I23" si="5">SUM(H17/B17)</f>
        <v>0.74158607350096717</v>
      </c>
      <c r="J17" s="4">
        <v>273</v>
      </c>
    </row>
    <row r="18" spans="1:10" ht="15" x14ac:dyDescent="0.2">
      <c r="A18" s="39" t="s">
        <v>20</v>
      </c>
      <c r="B18" s="41">
        <v>20495</v>
      </c>
      <c r="C18" s="41">
        <v>14321</v>
      </c>
      <c r="D18" s="186">
        <f t="shared" si="3"/>
        <v>0.69875579409612099</v>
      </c>
      <c r="E18" s="41">
        <v>4888</v>
      </c>
      <c r="F18" s="41">
        <v>98131</v>
      </c>
      <c r="G18" s="89">
        <f t="shared" si="4"/>
        <v>4.7880458648450839</v>
      </c>
      <c r="H18" s="41">
        <v>33007</v>
      </c>
      <c r="I18" s="42">
        <f t="shared" si="5"/>
        <v>1.6104903635032934</v>
      </c>
      <c r="J18" s="41">
        <v>447</v>
      </c>
    </row>
    <row r="19" spans="1:10" ht="15" x14ac:dyDescent="0.2">
      <c r="A19" s="1" t="s">
        <v>11</v>
      </c>
      <c r="B19" s="4">
        <v>19265</v>
      </c>
      <c r="C19" s="4">
        <v>13633</v>
      </c>
      <c r="D19" s="55">
        <f t="shared" si="3"/>
        <v>0.70765637165844797</v>
      </c>
      <c r="E19" s="4">
        <v>13884</v>
      </c>
      <c r="F19" s="4">
        <v>155133</v>
      </c>
      <c r="G19" s="87">
        <f t="shared" si="4"/>
        <v>8.0525824033220861</v>
      </c>
      <c r="H19" s="4">
        <v>13637</v>
      </c>
      <c r="I19" s="16">
        <f t="shared" si="5"/>
        <v>0.70786400207630418</v>
      </c>
      <c r="J19" s="4">
        <v>301</v>
      </c>
    </row>
    <row r="20" spans="1:10" ht="15" x14ac:dyDescent="0.2">
      <c r="A20" s="39" t="s">
        <v>3</v>
      </c>
      <c r="B20" s="41">
        <v>15303</v>
      </c>
      <c r="C20" s="41">
        <v>9021</v>
      </c>
      <c r="D20" s="186">
        <f t="shared" si="3"/>
        <v>0.58949225642030978</v>
      </c>
      <c r="E20" s="41">
        <v>7438</v>
      </c>
      <c r="F20" s="41">
        <v>62115</v>
      </c>
      <c r="G20" s="89">
        <f t="shared" si="4"/>
        <v>4.0590080376396784</v>
      </c>
      <c r="H20" s="41">
        <v>15013</v>
      </c>
      <c r="I20" s="42">
        <f t="shared" si="5"/>
        <v>0.98104946742468802</v>
      </c>
      <c r="J20" s="41">
        <v>930</v>
      </c>
    </row>
    <row r="21" spans="1:10" ht="15" x14ac:dyDescent="0.2">
      <c r="A21" s="1" t="s">
        <v>4</v>
      </c>
      <c r="B21" s="4">
        <v>13809</v>
      </c>
      <c r="C21" s="4">
        <v>6826</v>
      </c>
      <c r="D21" s="55">
        <f t="shared" si="3"/>
        <v>0.49431530161488885</v>
      </c>
      <c r="E21" s="4">
        <v>5484</v>
      </c>
      <c r="F21" s="4">
        <v>85320</v>
      </c>
      <c r="G21" s="87">
        <f t="shared" si="4"/>
        <v>6.178579187486422</v>
      </c>
      <c r="H21" s="4">
        <v>1826</v>
      </c>
      <c r="I21" s="16">
        <f t="shared" si="5"/>
        <v>0.13223260192627997</v>
      </c>
      <c r="J21" s="4">
        <v>729</v>
      </c>
    </row>
    <row r="22" spans="1:10" ht="15" x14ac:dyDescent="0.2">
      <c r="A22" s="39" t="s">
        <v>7</v>
      </c>
      <c r="B22" s="41">
        <v>13378</v>
      </c>
      <c r="C22" s="41">
        <v>7488</v>
      </c>
      <c r="D22" s="186">
        <f t="shared" si="3"/>
        <v>0.55972492151293163</v>
      </c>
      <c r="E22" s="41">
        <v>2182</v>
      </c>
      <c r="F22" s="41">
        <v>48816</v>
      </c>
      <c r="G22" s="89">
        <f t="shared" si="4"/>
        <v>3.6489759306323815</v>
      </c>
      <c r="H22" s="41">
        <v>5422</v>
      </c>
      <c r="I22" s="42">
        <f t="shared" si="5"/>
        <v>0.40529227089251008</v>
      </c>
      <c r="J22" s="41">
        <v>19</v>
      </c>
    </row>
    <row r="23" spans="1:10" ht="15" x14ac:dyDescent="0.2">
      <c r="A23" s="1" t="s">
        <v>1</v>
      </c>
      <c r="B23" s="152">
        <v>11906</v>
      </c>
      <c r="C23" s="4">
        <v>6349</v>
      </c>
      <c r="D23" s="55">
        <f t="shared" si="3"/>
        <v>0.53326054090374597</v>
      </c>
      <c r="E23" s="4">
        <v>6086</v>
      </c>
      <c r="F23" s="4">
        <v>49243</v>
      </c>
      <c r="G23" s="87">
        <f t="shared" si="4"/>
        <v>4.1359818578867795</v>
      </c>
      <c r="H23" s="4">
        <v>4853</v>
      </c>
      <c r="I23" s="16">
        <f t="shared" si="5"/>
        <v>0.40760960860070555</v>
      </c>
      <c r="J23" s="4">
        <v>237</v>
      </c>
    </row>
    <row r="24" spans="1:10" ht="15" x14ac:dyDescent="0.2">
      <c r="A24" s="248"/>
      <c r="B24" s="94"/>
      <c r="C24" s="94"/>
      <c r="D24" s="250"/>
      <c r="E24" s="94"/>
      <c r="F24" s="94"/>
      <c r="G24" s="268"/>
      <c r="H24" s="94"/>
      <c r="I24" s="249"/>
      <c r="J24" s="94"/>
    </row>
    <row r="25" spans="1:10" ht="15" x14ac:dyDescent="0.2">
      <c r="A25" s="180" t="s">
        <v>74</v>
      </c>
      <c r="B25" s="184"/>
      <c r="C25" s="10"/>
      <c r="D25" s="58"/>
      <c r="E25" s="10"/>
      <c r="F25" s="10"/>
      <c r="G25" s="88"/>
      <c r="H25" s="10"/>
      <c r="I25" s="17"/>
      <c r="J25" s="10"/>
    </row>
    <row r="26" spans="1:10" s="269" customFormat="1" ht="15" x14ac:dyDescent="0.25">
      <c r="A26" s="259" t="s">
        <v>17</v>
      </c>
      <c r="B26" s="270">
        <v>9799</v>
      </c>
      <c r="C26" s="45">
        <v>5224</v>
      </c>
      <c r="D26" s="271">
        <f t="shared" ref="D26:D33" si="6">SUM(C26/B26)</f>
        <v>0.53311562404326973</v>
      </c>
      <c r="E26" s="45">
        <v>5200</v>
      </c>
      <c r="F26" s="45">
        <v>150587</v>
      </c>
      <c r="G26" s="272">
        <f t="shared" ref="G26:G33" si="7">SUM(F26/B26)</f>
        <v>15.367588529441779</v>
      </c>
      <c r="H26" s="45">
        <v>20940</v>
      </c>
      <c r="I26" s="273">
        <f t="shared" ref="I26:I33" si="8">SUM(H26/B26)</f>
        <v>2.1369527502806407</v>
      </c>
      <c r="J26" s="45">
        <v>562</v>
      </c>
    </row>
    <row r="27" spans="1:10" ht="15" x14ac:dyDescent="0.2">
      <c r="A27" s="1" t="s">
        <v>15</v>
      </c>
      <c r="B27" s="4">
        <v>8562</v>
      </c>
      <c r="C27" s="4">
        <v>7645</v>
      </c>
      <c r="D27" s="55">
        <f t="shared" si="6"/>
        <v>0.89289885540761504</v>
      </c>
      <c r="E27" s="4">
        <v>8060</v>
      </c>
      <c r="F27" s="4">
        <v>19307</v>
      </c>
      <c r="G27" s="87">
        <f t="shared" si="7"/>
        <v>2.2549637935061901</v>
      </c>
      <c r="H27" s="4">
        <v>10228</v>
      </c>
      <c r="I27" s="16">
        <f t="shared" si="8"/>
        <v>1.1945807054426536</v>
      </c>
      <c r="J27" s="4">
        <v>609</v>
      </c>
    </row>
    <row r="28" spans="1:10" ht="15" x14ac:dyDescent="0.2">
      <c r="A28" s="39" t="s">
        <v>9</v>
      </c>
      <c r="B28" s="41">
        <v>8476</v>
      </c>
      <c r="C28" s="41">
        <v>3984</v>
      </c>
      <c r="D28" s="57">
        <f t="shared" si="6"/>
        <v>0.47003303445021238</v>
      </c>
      <c r="E28" s="41">
        <v>3960</v>
      </c>
      <c r="F28" s="41">
        <v>96000</v>
      </c>
      <c r="G28" s="89">
        <f t="shared" si="7"/>
        <v>11.326097215667767</v>
      </c>
      <c r="H28" s="41">
        <v>8000</v>
      </c>
      <c r="I28" s="42">
        <f t="shared" si="8"/>
        <v>0.94384143463898063</v>
      </c>
      <c r="J28" s="41">
        <v>105</v>
      </c>
    </row>
    <row r="29" spans="1:10" ht="15" x14ac:dyDescent="0.2">
      <c r="A29" s="1" t="s">
        <v>21</v>
      </c>
      <c r="B29" s="4">
        <v>8064</v>
      </c>
      <c r="C29" s="4">
        <v>6136</v>
      </c>
      <c r="D29" s="55">
        <f t="shared" si="6"/>
        <v>0.76091269841269837</v>
      </c>
      <c r="E29" s="4">
        <v>4848</v>
      </c>
      <c r="F29" s="4">
        <v>80238</v>
      </c>
      <c r="G29" s="87">
        <f t="shared" si="7"/>
        <v>9.9501488095238102</v>
      </c>
      <c r="H29" s="4">
        <v>4341</v>
      </c>
      <c r="I29" s="16">
        <f t="shared" si="8"/>
        <v>0.53831845238095233</v>
      </c>
      <c r="J29" s="4">
        <v>139</v>
      </c>
    </row>
    <row r="30" spans="1:10" ht="15" x14ac:dyDescent="0.2">
      <c r="A30" s="39" t="s">
        <v>5</v>
      </c>
      <c r="B30" s="41">
        <v>7410</v>
      </c>
      <c r="C30" s="41">
        <v>2092</v>
      </c>
      <c r="D30" s="57">
        <f t="shared" si="6"/>
        <v>0.28232118758434549</v>
      </c>
      <c r="E30" s="41">
        <v>6214</v>
      </c>
      <c r="F30" s="41">
        <v>32506</v>
      </c>
      <c r="G30" s="89">
        <f t="shared" si="7"/>
        <v>4.3867746288798921</v>
      </c>
      <c r="H30" s="41">
        <v>2274</v>
      </c>
      <c r="I30" s="42">
        <f t="shared" si="8"/>
        <v>0.30688259109311739</v>
      </c>
      <c r="J30" s="41">
        <v>353</v>
      </c>
    </row>
    <row r="31" spans="1:10" ht="15" x14ac:dyDescent="0.2">
      <c r="A31" s="1" t="s">
        <v>22</v>
      </c>
      <c r="B31" s="4">
        <v>6927</v>
      </c>
      <c r="C31" s="4">
        <v>5285</v>
      </c>
      <c r="D31" s="55">
        <f t="shared" si="6"/>
        <v>0.76295654684567638</v>
      </c>
      <c r="E31" s="4">
        <v>3770</v>
      </c>
      <c r="F31" s="4">
        <v>40957</v>
      </c>
      <c r="G31" s="87">
        <f t="shared" si="7"/>
        <v>5.9126606034358309</v>
      </c>
      <c r="H31" s="4">
        <v>3576</v>
      </c>
      <c r="I31" s="16">
        <f t="shared" si="8"/>
        <v>0.51624079688176705</v>
      </c>
      <c r="J31" s="4">
        <v>392</v>
      </c>
    </row>
    <row r="32" spans="1:10" ht="15" x14ac:dyDescent="0.2">
      <c r="A32" s="39" t="s">
        <v>8</v>
      </c>
      <c r="B32" s="41">
        <v>4696</v>
      </c>
      <c r="C32" s="41">
        <v>4756</v>
      </c>
      <c r="D32" s="57">
        <f t="shared" si="6"/>
        <v>1.0127768313458263</v>
      </c>
      <c r="E32" s="41">
        <v>2490</v>
      </c>
      <c r="F32" s="41">
        <v>13136</v>
      </c>
      <c r="G32" s="89">
        <f t="shared" si="7"/>
        <v>2.7972742759795572</v>
      </c>
      <c r="H32" s="41">
        <v>3284</v>
      </c>
      <c r="I32" s="42">
        <f t="shared" si="8"/>
        <v>0.69931856899488931</v>
      </c>
      <c r="J32" s="41">
        <v>44</v>
      </c>
    </row>
    <row r="33" spans="1:10" ht="15" x14ac:dyDescent="0.2">
      <c r="A33" s="1" t="s">
        <v>13</v>
      </c>
      <c r="B33" s="4">
        <v>2397</v>
      </c>
      <c r="C33" s="4">
        <v>1888</v>
      </c>
      <c r="D33" s="55">
        <f t="shared" si="6"/>
        <v>0.78765123070504794</v>
      </c>
      <c r="E33" s="4">
        <v>1604</v>
      </c>
      <c r="F33" s="4">
        <v>25465</v>
      </c>
      <c r="G33" s="87">
        <f t="shared" si="7"/>
        <v>10.623696287025448</v>
      </c>
      <c r="H33" s="4">
        <v>1141</v>
      </c>
      <c r="I33" s="16">
        <f t="shared" si="8"/>
        <v>0.476011681268252</v>
      </c>
      <c r="J33" s="4">
        <v>0</v>
      </c>
    </row>
    <row r="34" spans="1:10" x14ac:dyDescent="0.2">
      <c r="B34" s="4"/>
      <c r="C34" s="4"/>
      <c r="E34" s="4"/>
      <c r="F34" s="4"/>
      <c r="H34" s="4"/>
      <c r="J34" s="4"/>
    </row>
    <row r="35" spans="1:10" ht="15" x14ac:dyDescent="0.25">
      <c r="A35" s="6" t="s">
        <v>76</v>
      </c>
      <c r="B35" s="15">
        <f>SUM(B5:B33)</f>
        <v>579315</v>
      </c>
      <c r="C35" s="15">
        <f>SUM(C5:C33)</f>
        <v>367411</v>
      </c>
      <c r="D35" s="59">
        <f>SUM(C35/B35)</f>
        <v>0.63421627266685654</v>
      </c>
      <c r="E35" s="15">
        <f>SUM(E5:E33)</f>
        <v>138197</v>
      </c>
      <c r="F35" s="15">
        <f>SUM(F5:F33)</f>
        <v>3338772</v>
      </c>
      <c r="G35" s="90">
        <f>SUM(F35/B35)</f>
        <v>5.7633101162579941</v>
      </c>
      <c r="H35" s="15">
        <f>SUM(H5:H33)</f>
        <v>393404</v>
      </c>
      <c r="I35" s="18">
        <f>SUM(H35/B35)</f>
        <v>0.67908478116396087</v>
      </c>
      <c r="J35" s="15">
        <f>SUM(J5:J33)</f>
        <v>15416</v>
      </c>
    </row>
  </sheetData>
  <mergeCells count="1">
    <mergeCell ref="A1:J1"/>
  </mergeCells>
  <pageMargins left="0.25" right="0.25" top="0.75" bottom="0.75" header="0.3" footer="0.3"/>
  <pageSetup paperSize="5" scale="9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General Info</vt:lpstr>
      <vt:lpstr>Outlets</vt:lpstr>
      <vt:lpstr>Staffing</vt:lpstr>
      <vt:lpstr>Expenditures</vt:lpstr>
      <vt:lpstr>Staff Expenditures</vt:lpstr>
      <vt:lpstr>Materials Expenditures</vt:lpstr>
      <vt:lpstr>Library Income</vt:lpstr>
      <vt:lpstr>Capital</vt:lpstr>
      <vt:lpstr>Hours and Use</vt:lpstr>
      <vt:lpstr>Collections</vt:lpstr>
      <vt:lpstr>Downloadables</vt:lpstr>
      <vt:lpstr>Circulation</vt:lpstr>
      <vt:lpstr>Electronic Resources</vt:lpstr>
      <vt:lpstr>Programs</vt:lpstr>
      <vt:lpstr>5 yr Trends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Mark, Susan</dc:creator>
  <cp:lastModifiedBy>State Of Wyoming</cp:lastModifiedBy>
  <cp:lastPrinted>2021-12-27T21:33:33Z</cp:lastPrinted>
  <dcterms:created xsi:type="dcterms:W3CDTF">2015-03-17T17:12:25Z</dcterms:created>
  <dcterms:modified xsi:type="dcterms:W3CDTF">2021-12-27T21:34:07Z</dcterms:modified>
</cp:coreProperties>
</file>