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istics\Public\2021\PLS\Final Reports\"/>
    </mc:Choice>
  </mc:AlternateContent>
  <xr:revisionPtr revIDLastSave="0" documentId="13_ncr:1_{A4732243-081D-4722-802E-5331FEB33EEE}" xr6:coauthVersionLast="36" xr6:coauthVersionMax="36" xr10:uidLastSave="{00000000-0000-0000-0000-000000000000}"/>
  <bookViews>
    <workbookView xWindow="2310" yWindow="1170" windowWidth="14700" windowHeight="8145" tabRatio="944" xr2:uid="{00000000-000D-0000-FFFF-FFFF00000000}"/>
  </bookViews>
  <sheets>
    <sheet name="General Info" sheetId="2" r:id="rId1"/>
    <sheet name="COVID-19" sheetId="18" r:id="rId2"/>
    <sheet name="Outlets" sheetId="16" r:id="rId3"/>
    <sheet name="Staffing" sheetId="4" r:id="rId4"/>
    <sheet name="Expenditures" sheetId="5" r:id="rId5"/>
    <sheet name="Staff Expenditures" sheetId="6" r:id="rId6"/>
    <sheet name="Materials Expenditures" sheetId="7" r:id="rId7"/>
    <sheet name="Library Income" sheetId="8" r:id="rId8"/>
    <sheet name="Capital" sheetId="9" r:id="rId9"/>
    <sheet name="Hours and Use" sheetId="10" r:id="rId10"/>
    <sheet name="Collections" sheetId="11" r:id="rId11"/>
    <sheet name="Downloadables" sheetId="12" r:id="rId12"/>
    <sheet name="Circulation" sheetId="13" r:id="rId13"/>
    <sheet name="Electronic Resources" sheetId="14" r:id="rId14"/>
    <sheet name="Programs" sheetId="15" r:id="rId15"/>
    <sheet name="5 yr Trends" sheetId="17" r:id="rId16"/>
  </sheets>
  <definedNames>
    <definedName name="_xlnm.Print_Area" localSheetId="1">'COVID-19'!$A$1:$J$35</definedName>
  </definedNames>
  <calcPr calcId="191029"/>
</workbook>
</file>

<file path=xl/calcChain.xml><?xml version="1.0" encoding="utf-8"?>
<calcChain xmlns="http://schemas.openxmlformats.org/spreadsheetml/2006/main">
  <c r="F15" i="14" l="1"/>
  <c r="I35" i="11" l="1"/>
  <c r="G17" i="9"/>
  <c r="G9" i="9"/>
  <c r="G6" i="9"/>
  <c r="J11" i="7"/>
  <c r="F17" i="4" l="1"/>
  <c r="F18" i="4"/>
  <c r="B35" i="18" l="1"/>
  <c r="F14" i="13"/>
  <c r="K11" i="13"/>
  <c r="G26" i="9"/>
  <c r="G13" i="9"/>
  <c r="D17" i="7"/>
  <c r="F11" i="7"/>
  <c r="E5" i="6"/>
  <c r="E6" i="6"/>
  <c r="E9" i="6"/>
  <c r="E10" i="6"/>
  <c r="E11" i="6"/>
  <c r="E12" i="6"/>
  <c r="E13" i="6"/>
  <c r="E14" i="6"/>
  <c r="E17" i="6"/>
  <c r="E18" i="6"/>
  <c r="E19" i="6"/>
  <c r="E20" i="6"/>
  <c r="E21" i="6"/>
  <c r="E22" i="6"/>
  <c r="E23" i="6"/>
  <c r="E26" i="6"/>
  <c r="E27" i="6"/>
  <c r="E28" i="6"/>
  <c r="E29" i="6"/>
  <c r="E30" i="6"/>
  <c r="E31" i="6"/>
  <c r="E32" i="6"/>
  <c r="E33" i="6"/>
  <c r="F14" i="5"/>
  <c r="B35" i="9" l="1"/>
  <c r="J31" i="7"/>
  <c r="J32" i="7"/>
  <c r="J33" i="7"/>
  <c r="H30" i="7"/>
  <c r="H31" i="7"/>
  <c r="H32" i="7"/>
  <c r="H33" i="7"/>
  <c r="F30" i="7"/>
  <c r="F31" i="7"/>
  <c r="F32" i="7"/>
  <c r="F33" i="7"/>
  <c r="D11" i="7"/>
  <c r="F28" i="5"/>
  <c r="F29" i="5"/>
  <c r="F30" i="5"/>
  <c r="F31" i="5"/>
  <c r="F32" i="5"/>
  <c r="F33" i="5"/>
  <c r="H28" i="5"/>
  <c r="H29" i="5"/>
  <c r="H30" i="5"/>
  <c r="H31" i="5"/>
  <c r="H32" i="5"/>
  <c r="H33" i="5"/>
  <c r="J28" i="5"/>
  <c r="J29" i="5"/>
  <c r="J30" i="5"/>
  <c r="J31" i="5"/>
  <c r="J32" i="5"/>
  <c r="J33" i="5"/>
  <c r="J27" i="5"/>
  <c r="J17" i="5" l="1"/>
  <c r="H27" i="5"/>
  <c r="F27" i="5"/>
  <c r="J26" i="5"/>
  <c r="H26" i="5"/>
  <c r="F26" i="5"/>
  <c r="J19" i="5"/>
  <c r="J20" i="5"/>
  <c r="J21" i="5"/>
  <c r="J22" i="5"/>
  <c r="J23" i="5"/>
  <c r="H19" i="5"/>
  <c r="H20" i="5"/>
  <c r="H21" i="5"/>
  <c r="H22" i="5"/>
  <c r="H23" i="5"/>
  <c r="F19" i="5"/>
  <c r="J18" i="5"/>
  <c r="H18" i="5"/>
  <c r="H17" i="5"/>
  <c r="F20" i="5"/>
  <c r="F21" i="5"/>
  <c r="F22" i="5"/>
  <c r="F23" i="5"/>
  <c r="F18" i="5"/>
  <c r="F17" i="5"/>
  <c r="J11" i="5"/>
  <c r="J12" i="5"/>
  <c r="J13" i="5"/>
  <c r="J14" i="5"/>
  <c r="H11" i="5"/>
  <c r="H12" i="5"/>
  <c r="H13" i="5"/>
  <c r="H14" i="5"/>
  <c r="H10" i="5"/>
  <c r="F11" i="5"/>
  <c r="F12" i="5"/>
  <c r="F13" i="5"/>
  <c r="D11" i="5"/>
  <c r="D12" i="5"/>
  <c r="D13" i="5"/>
  <c r="D14" i="5"/>
  <c r="J10" i="5"/>
  <c r="F10" i="5"/>
  <c r="J9" i="5"/>
  <c r="H9" i="5"/>
  <c r="F9" i="5"/>
  <c r="D9" i="5"/>
  <c r="J6" i="5"/>
  <c r="J5" i="5"/>
  <c r="H6" i="5"/>
  <c r="H5" i="5"/>
  <c r="H35" i="5" s="1"/>
  <c r="F6" i="5"/>
  <c r="F5" i="5"/>
  <c r="F6" i="4"/>
  <c r="F5" i="4"/>
  <c r="C35" i="2"/>
  <c r="B35" i="2"/>
  <c r="J35" i="5" l="1"/>
  <c r="F35" i="5"/>
  <c r="B36" i="15"/>
  <c r="B36" i="14"/>
  <c r="F28" i="13"/>
  <c r="F27" i="13"/>
  <c r="F26" i="13"/>
  <c r="B35" i="13"/>
  <c r="B35" i="12"/>
  <c r="F28" i="11"/>
  <c r="H20" i="11"/>
  <c r="D10" i="11"/>
  <c r="B35" i="11"/>
  <c r="D18" i="10"/>
  <c r="D19" i="10"/>
  <c r="D20" i="10"/>
  <c r="D21" i="10"/>
  <c r="D22" i="10"/>
  <c r="D23" i="10"/>
  <c r="D17" i="10"/>
  <c r="B35" i="10"/>
  <c r="G28" i="9"/>
  <c r="K36" i="8"/>
  <c r="J36" i="8"/>
  <c r="I36" i="8"/>
  <c r="F36" i="8"/>
  <c r="E36" i="8"/>
  <c r="C36" i="8"/>
  <c r="D28" i="8"/>
  <c r="D29" i="8"/>
  <c r="D30" i="8"/>
  <c r="D31" i="8"/>
  <c r="D32" i="8"/>
  <c r="D33" i="8"/>
  <c r="D34" i="8"/>
  <c r="D19" i="8"/>
  <c r="D20" i="8"/>
  <c r="D21" i="8"/>
  <c r="D22" i="8"/>
  <c r="D23" i="8"/>
  <c r="D24" i="8"/>
  <c r="D18" i="8"/>
  <c r="L11" i="8"/>
  <c r="L12" i="8"/>
  <c r="L13" i="8"/>
  <c r="L14" i="8"/>
  <c r="L15" i="8"/>
  <c r="G11" i="8"/>
  <c r="H11" i="8" s="1"/>
  <c r="G12" i="8"/>
  <c r="H12" i="8" s="1"/>
  <c r="G13" i="8"/>
  <c r="H13" i="8" s="1"/>
  <c r="G14" i="8"/>
  <c r="H14" i="8" s="1"/>
  <c r="G15" i="8"/>
  <c r="H15" i="8" s="1"/>
  <c r="D11" i="8"/>
  <c r="D12" i="8"/>
  <c r="D13" i="8"/>
  <c r="D14" i="8"/>
  <c r="D15" i="8"/>
  <c r="D10" i="8"/>
  <c r="L10" i="8"/>
  <c r="G7" i="8"/>
  <c r="H7" i="8" s="1"/>
  <c r="L7" i="8"/>
  <c r="L6" i="8"/>
  <c r="D7" i="8"/>
  <c r="D6" i="8"/>
  <c r="B36" i="8"/>
  <c r="I35" i="7"/>
  <c r="E35" i="7"/>
  <c r="C35" i="7"/>
  <c r="J27" i="7"/>
  <c r="J28" i="7"/>
  <c r="J29" i="7"/>
  <c r="J30" i="7"/>
  <c r="H27" i="7"/>
  <c r="H28" i="7"/>
  <c r="H29" i="7"/>
  <c r="F27" i="7"/>
  <c r="F28" i="7"/>
  <c r="F29" i="7"/>
  <c r="D27" i="7"/>
  <c r="D28" i="7"/>
  <c r="D29" i="7"/>
  <c r="D30" i="7"/>
  <c r="D31" i="7"/>
  <c r="D32" i="7"/>
  <c r="D33" i="7"/>
  <c r="J26" i="7"/>
  <c r="H26" i="7"/>
  <c r="F26" i="7"/>
  <c r="D26" i="7"/>
  <c r="J19" i="7"/>
  <c r="J20" i="7"/>
  <c r="J21" i="7"/>
  <c r="J22" i="7"/>
  <c r="J23" i="7"/>
  <c r="H19" i="7"/>
  <c r="H20" i="7"/>
  <c r="H21" i="7"/>
  <c r="H22" i="7"/>
  <c r="H23" i="7"/>
  <c r="F19" i="7"/>
  <c r="F20" i="7"/>
  <c r="F21" i="7"/>
  <c r="F22" i="7"/>
  <c r="F23" i="7"/>
  <c r="D18" i="7"/>
  <c r="D19" i="7"/>
  <c r="D20" i="7"/>
  <c r="D21" i="7"/>
  <c r="D22" i="7"/>
  <c r="D23" i="7"/>
  <c r="J17" i="7"/>
  <c r="H17" i="7"/>
  <c r="F17" i="7"/>
  <c r="J10" i="7"/>
  <c r="J12" i="7"/>
  <c r="J13" i="7"/>
  <c r="J14" i="7"/>
  <c r="H10" i="7"/>
  <c r="H12" i="7"/>
  <c r="H13" i="7"/>
  <c r="H14" i="7"/>
  <c r="F10" i="7"/>
  <c r="F12" i="7"/>
  <c r="F13" i="7"/>
  <c r="F14" i="7"/>
  <c r="D10" i="7"/>
  <c r="D12" i="7"/>
  <c r="D13" i="7"/>
  <c r="D14" i="7"/>
  <c r="J9" i="7"/>
  <c r="H9" i="7"/>
  <c r="F9" i="7"/>
  <c r="D9" i="7"/>
  <c r="J6" i="7"/>
  <c r="H6" i="7"/>
  <c r="F6" i="7"/>
  <c r="D6" i="7"/>
  <c r="J5" i="7"/>
  <c r="H5" i="7"/>
  <c r="F5" i="7"/>
  <c r="D5" i="7"/>
  <c r="B35" i="7"/>
  <c r="D35" i="6"/>
  <c r="C35" i="6"/>
  <c r="E35" i="5"/>
  <c r="C35" i="5"/>
  <c r="N35" i="2"/>
  <c r="L35" i="2"/>
  <c r="B35" i="6"/>
  <c r="B35" i="5"/>
  <c r="B35" i="4"/>
  <c r="G27" i="6"/>
  <c r="G28" i="6"/>
  <c r="F29" i="6"/>
  <c r="G30" i="6"/>
  <c r="F31" i="6"/>
  <c r="G32" i="6"/>
  <c r="G33" i="6"/>
  <c r="G26" i="6"/>
  <c r="G18" i="6"/>
  <c r="G19" i="6"/>
  <c r="G20" i="6"/>
  <c r="G21" i="6"/>
  <c r="F22" i="6"/>
  <c r="G23" i="6"/>
  <c r="G17" i="6"/>
  <c r="G10" i="6"/>
  <c r="F11" i="6"/>
  <c r="G12" i="6"/>
  <c r="G13" i="6"/>
  <c r="F14" i="6"/>
  <c r="F5" i="6"/>
  <c r="F9" i="6"/>
  <c r="F6" i="6"/>
  <c r="G6" i="6"/>
  <c r="D33" i="5"/>
  <c r="D32" i="5"/>
  <c r="D31" i="5"/>
  <c r="D30" i="5"/>
  <c r="D29" i="5"/>
  <c r="D28" i="5"/>
  <c r="D27" i="5"/>
  <c r="D26" i="5"/>
  <c r="D23" i="5"/>
  <c r="D22" i="5"/>
  <c r="D21" i="5"/>
  <c r="D20" i="5"/>
  <c r="D19" i="5"/>
  <c r="D18" i="5"/>
  <c r="D17" i="5"/>
  <c r="D10" i="5"/>
  <c r="D6" i="5"/>
  <c r="D5" i="5"/>
  <c r="I33" i="4"/>
  <c r="I32" i="4"/>
  <c r="I31" i="4"/>
  <c r="I30" i="4"/>
  <c r="I29" i="4"/>
  <c r="I28" i="4"/>
  <c r="I27" i="4"/>
  <c r="I26" i="4"/>
  <c r="I23" i="4"/>
  <c r="I22" i="4"/>
  <c r="I21" i="4"/>
  <c r="I20" i="4"/>
  <c r="I19" i="4"/>
  <c r="F19" i="4"/>
  <c r="I18" i="4"/>
  <c r="I17" i="4"/>
  <c r="I14" i="4"/>
  <c r="F14" i="4"/>
  <c r="I13" i="4"/>
  <c r="F13" i="4"/>
  <c r="I12" i="4"/>
  <c r="F12" i="4"/>
  <c r="I11" i="4"/>
  <c r="F11" i="4"/>
  <c r="I10" i="4"/>
  <c r="F10" i="4"/>
  <c r="I9" i="4"/>
  <c r="F9" i="4"/>
  <c r="I6" i="4"/>
  <c r="I5" i="4"/>
  <c r="H35" i="4"/>
  <c r="F35" i="4" l="1"/>
  <c r="I35" i="4"/>
  <c r="J35" i="7"/>
  <c r="F32" i="6"/>
  <c r="F28" i="6"/>
  <c r="F27" i="6"/>
  <c r="F10" i="6"/>
  <c r="G9" i="6"/>
  <c r="E35" i="6"/>
  <c r="F35" i="6" s="1"/>
  <c r="G5" i="6"/>
  <c r="D35" i="7"/>
  <c r="D35" i="5"/>
  <c r="F33" i="6"/>
  <c r="G31" i="6"/>
  <c r="F30" i="6"/>
  <c r="G29" i="6"/>
  <c r="F26" i="6"/>
  <c r="F23" i="6"/>
  <c r="G22" i="6"/>
  <c r="F21" i="6"/>
  <c r="F20" i="6"/>
  <c r="F19" i="6"/>
  <c r="F18" i="6"/>
  <c r="F17" i="6"/>
  <c r="G14" i="6"/>
  <c r="F13" i="6"/>
  <c r="F12" i="6"/>
  <c r="G11" i="6"/>
  <c r="M36" i="15"/>
  <c r="L36" i="15"/>
  <c r="K36" i="15"/>
  <c r="J36" i="15"/>
  <c r="I36" i="15"/>
  <c r="H36" i="15"/>
  <c r="G36" i="15"/>
  <c r="F36" i="15"/>
  <c r="E36" i="15"/>
  <c r="D36" i="15"/>
  <c r="C36" i="15"/>
  <c r="F34" i="14"/>
  <c r="F33" i="14"/>
  <c r="F32" i="14"/>
  <c r="F31" i="14"/>
  <c r="F30" i="14"/>
  <c r="F29" i="14"/>
  <c r="F28" i="14"/>
  <c r="F27" i="14"/>
  <c r="F24" i="14"/>
  <c r="F23" i="14"/>
  <c r="F21" i="14"/>
  <c r="F20" i="14"/>
  <c r="F19" i="14"/>
  <c r="F14" i="14"/>
  <c r="F13" i="14"/>
  <c r="F10" i="14"/>
  <c r="D34" i="14"/>
  <c r="D33" i="14"/>
  <c r="D32" i="14"/>
  <c r="D31" i="14"/>
  <c r="D30" i="14"/>
  <c r="D29" i="14"/>
  <c r="D28" i="14"/>
  <c r="D27" i="14"/>
  <c r="D24" i="14"/>
  <c r="D23" i="14"/>
  <c r="D22" i="14"/>
  <c r="D21" i="14"/>
  <c r="D20" i="14"/>
  <c r="D19" i="14"/>
  <c r="D18" i="14"/>
  <c r="D15" i="14"/>
  <c r="D14" i="14"/>
  <c r="D13" i="14"/>
  <c r="D12" i="14"/>
  <c r="D11" i="14"/>
  <c r="D10" i="14"/>
  <c r="K33" i="13"/>
  <c r="K32" i="13"/>
  <c r="K31" i="13"/>
  <c r="K30" i="13"/>
  <c r="K29" i="13"/>
  <c r="K28" i="13"/>
  <c r="K27" i="13"/>
  <c r="K26" i="13"/>
  <c r="K23" i="13"/>
  <c r="K22" i="13"/>
  <c r="K21" i="13"/>
  <c r="K20" i="13"/>
  <c r="K19" i="13"/>
  <c r="K18" i="13"/>
  <c r="K17" i="13"/>
  <c r="K14" i="13"/>
  <c r="K13" i="13"/>
  <c r="K12" i="13"/>
  <c r="K10" i="13"/>
  <c r="K9" i="13"/>
  <c r="F33" i="13"/>
  <c r="F32" i="13"/>
  <c r="F31" i="13"/>
  <c r="F30" i="13"/>
  <c r="F29" i="13"/>
  <c r="F23" i="13"/>
  <c r="F22" i="13"/>
  <c r="F21" i="13"/>
  <c r="F20" i="13"/>
  <c r="F19" i="13"/>
  <c r="F18" i="13"/>
  <c r="F17" i="13"/>
  <c r="F13" i="13"/>
  <c r="F12" i="13"/>
  <c r="F11" i="13"/>
  <c r="F10" i="13"/>
  <c r="F9" i="13"/>
  <c r="D10" i="13"/>
  <c r="D33" i="13"/>
  <c r="D32" i="13"/>
  <c r="D31" i="13"/>
  <c r="D30" i="13"/>
  <c r="D29" i="13"/>
  <c r="D28" i="13"/>
  <c r="D27" i="13"/>
  <c r="D26" i="13"/>
  <c r="D23" i="13"/>
  <c r="D22" i="13"/>
  <c r="D21" i="13"/>
  <c r="D20" i="13"/>
  <c r="D19" i="13"/>
  <c r="D18" i="13"/>
  <c r="D17" i="13"/>
  <c r="D14" i="13"/>
  <c r="D13" i="13"/>
  <c r="D12" i="13"/>
  <c r="D11" i="13"/>
  <c r="D9" i="13"/>
  <c r="K33" i="11"/>
  <c r="K32" i="11"/>
  <c r="K31" i="11"/>
  <c r="K30" i="11"/>
  <c r="K29" i="11"/>
  <c r="K28" i="11"/>
  <c r="K27" i="11"/>
  <c r="K26" i="11"/>
  <c r="K23" i="11"/>
  <c r="K22" i="11"/>
  <c r="K21" i="11"/>
  <c r="K20" i="11"/>
  <c r="K19" i="11"/>
  <c r="K18" i="11"/>
  <c r="K14" i="11"/>
  <c r="K13" i="11"/>
  <c r="K12" i="11"/>
  <c r="K11" i="11"/>
  <c r="K10" i="11"/>
  <c r="K9" i="11"/>
  <c r="H33" i="11"/>
  <c r="H32" i="11"/>
  <c r="H31" i="11"/>
  <c r="H30" i="11"/>
  <c r="H29" i="11"/>
  <c r="H28" i="11"/>
  <c r="H27" i="11"/>
  <c r="H26" i="11"/>
  <c r="H23" i="11"/>
  <c r="H22" i="11"/>
  <c r="H21" i="11"/>
  <c r="H19" i="11"/>
  <c r="H18" i="11"/>
  <c r="H17" i="11"/>
  <c r="H14" i="11"/>
  <c r="H13" i="11"/>
  <c r="H12" i="11"/>
  <c r="H11" i="11"/>
  <c r="H10" i="11"/>
  <c r="H9" i="11"/>
  <c r="F33" i="11"/>
  <c r="F32" i="11"/>
  <c r="F31" i="11"/>
  <c r="F30" i="11"/>
  <c r="F29" i="11"/>
  <c r="F27" i="11"/>
  <c r="F26" i="11"/>
  <c r="F23" i="11"/>
  <c r="F22" i="11"/>
  <c r="F21" i="11"/>
  <c r="F20" i="11"/>
  <c r="F19" i="11"/>
  <c r="F18" i="11"/>
  <c r="F17" i="11"/>
  <c r="F14" i="11"/>
  <c r="F13" i="11"/>
  <c r="F12" i="11"/>
  <c r="F11" i="11"/>
  <c r="F10" i="11"/>
  <c r="F9" i="11"/>
  <c r="D33" i="11"/>
  <c r="D32" i="11"/>
  <c r="D31" i="11"/>
  <c r="D30" i="11"/>
  <c r="D29" i="11"/>
  <c r="D28" i="11"/>
  <c r="D27" i="11"/>
  <c r="D26" i="11"/>
  <c r="D23" i="11"/>
  <c r="D22" i="11"/>
  <c r="D21" i="11"/>
  <c r="D20" i="11"/>
  <c r="D19" i="11"/>
  <c r="D18" i="11"/>
  <c r="D17" i="11"/>
  <c r="I33" i="10"/>
  <c r="I32" i="10"/>
  <c r="I31" i="10"/>
  <c r="I30" i="10"/>
  <c r="I29" i="10"/>
  <c r="I28" i="10"/>
  <c r="I27" i="10"/>
  <c r="I26" i="10"/>
  <c r="I23" i="10"/>
  <c r="I22" i="10"/>
  <c r="I21" i="10"/>
  <c r="I20" i="10"/>
  <c r="I19" i="10"/>
  <c r="I18" i="10"/>
  <c r="I17" i="10"/>
  <c r="I14" i="10"/>
  <c r="I13" i="10"/>
  <c r="I12" i="10"/>
  <c r="I11" i="10"/>
  <c r="I9" i="10"/>
  <c r="G33" i="10"/>
  <c r="G32" i="10"/>
  <c r="G31" i="10"/>
  <c r="G30" i="10"/>
  <c r="G29" i="10"/>
  <c r="G28" i="10"/>
  <c r="G27" i="10"/>
  <c r="G26" i="10"/>
  <c r="G23" i="10"/>
  <c r="G22" i="10"/>
  <c r="G20" i="10"/>
  <c r="G19" i="10"/>
  <c r="G18" i="10"/>
  <c r="G17" i="10"/>
  <c r="G14" i="10"/>
  <c r="G13" i="10"/>
  <c r="G12" i="10"/>
  <c r="G11" i="10"/>
  <c r="G10" i="10"/>
  <c r="G9" i="10"/>
  <c r="D33" i="10"/>
  <c r="D32" i="10"/>
  <c r="D31" i="10"/>
  <c r="D30" i="10"/>
  <c r="D29" i="10"/>
  <c r="D28" i="10"/>
  <c r="D27" i="10"/>
  <c r="D11" i="10"/>
  <c r="G10" i="9"/>
  <c r="G33" i="9"/>
  <c r="G30" i="9"/>
  <c r="G21" i="9"/>
  <c r="G11" i="9"/>
  <c r="D35" i="9"/>
  <c r="L34" i="8"/>
  <c r="L33" i="8"/>
  <c r="L32" i="8"/>
  <c r="L31" i="8"/>
  <c r="L30" i="8"/>
  <c r="L29" i="8"/>
  <c r="L28" i="8"/>
  <c r="L27" i="8"/>
  <c r="L24" i="8"/>
  <c r="L23" i="8"/>
  <c r="L22" i="8"/>
  <c r="L21" i="8"/>
  <c r="L20" i="8"/>
  <c r="L19" i="8"/>
  <c r="L18" i="8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0" i="8"/>
  <c r="H10" i="8" s="1"/>
  <c r="G6" i="8"/>
  <c r="G35" i="7"/>
  <c r="H35" i="7" s="1"/>
  <c r="F35" i="7"/>
  <c r="J35" i="4"/>
  <c r="G35" i="4"/>
  <c r="E35" i="4"/>
  <c r="D35" i="4"/>
  <c r="F35" i="10"/>
  <c r="G35" i="10" s="1"/>
  <c r="D6" i="14"/>
  <c r="F6" i="14"/>
  <c r="D7" i="14"/>
  <c r="F7" i="14"/>
  <c r="C36" i="14"/>
  <c r="D36" i="14" s="1"/>
  <c r="E36" i="14"/>
  <c r="F36" i="14" s="1"/>
  <c r="G36" i="14"/>
  <c r="I36" i="14"/>
  <c r="D5" i="13"/>
  <c r="F5" i="13"/>
  <c r="K5" i="13"/>
  <c r="D6" i="13"/>
  <c r="F6" i="13"/>
  <c r="K6" i="13"/>
  <c r="C35" i="13"/>
  <c r="D35" i="13" s="1"/>
  <c r="E35" i="13"/>
  <c r="G35" i="13"/>
  <c r="I35" i="13"/>
  <c r="J35" i="13"/>
  <c r="D35" i="12"/>
  <c r="F35" i="12"/>
  <c r="G35" i="12"/>
  <c r="D5" i="11"/>
  <c r="F5" i="11"/>
  <c r="H5" i="11"/>
  <c r="K5" i="11"/>
  <c r="D6" i="11"/>
  <c r="F6" i="11"/>
  <c r="H6" i="11"/>
  <c r="K6" i="11"/>
  <c r="D9" i="11"/>
  <c r="D11" i="11"/>
  <c r="D12" i="11"/>
  <c r="D13" i="11"/>
  <c r="D14" i="11"/>
  <c r="K17" i="11"/>
  <c r="C35" i="11"/>
  <c r="D35" i="11" s="1"/>
  <c r="E35" i="11"/>
  <c r="F35" i="11" s="1"/>
  <c r="G35" i="11"/>
  <c r="H35" i="11" s="1"/>
  <c r="J35" i="11"/>
  <c r="K35" i="11" s="1"/>
  <c r="D5" i="10"/>
  <c r="G5" i="10"/>
  <c r="I5" i="10"/>
  <c r="D6" i="10"/>
  <c r="G6" i="10"/>
  <c r="I6" i="10"/>
  <c r="D9" i="10"/>
  <c r="D10" i="10"/>
  <c r="D12" i="10"/>
  <c r="D13" i="10"/>
  <c r="D14" i="10"/>
  <c r="D26" i="10"/>
  <c r="C35" i="10"/>
  <c r="D35" i="10" s="1"/>
  <c r="E35" i="10"/>
  <c r="H35" i="10"/>
  <c r="I35" i="10" s="1"/>
  <c r="J35" i="10"/>
  <c r="C35" i="9"/>
  <c r="F35" i="9"/>
  <c r="H35" i="9"/>
  <c r="D27" i="8"/>
  <c r="D36" i="8" s="1"/>
  <c r="L36" i="8"/>
  <c r="D5" i="2"/>
  <c r="E5" i="2" s="1"/>
  <c r="D6" i="2"/>
  <c r="E6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H6" i="8" l="1"/>
  <c r="G36" i="8"/>
  <c r="H36" i="8" s="1"/>
  <c r="G35" i="6"/>
  <c r="E35" i="2"/>
  <c r="K35" i="13"/>
  <c r="H35" i="13"/>
  <c r="F35" i="13"/>
  <c r="G35" i="9"/>
  <c r="D35" i="2"/>
</calcChain>
</file>

<file path=xl/sharedStrings.xml><?xml version="1.0" encoding="utf-8"?>
<sst xmlns="http://schemas.openxmlformats.org/spreadsheetml/2006/main" count="1297" uniqueCount="536">
  <si>
    <t>Albany County Public Library</t>
  </si>
  <si>
    <t>Big Horn County Library</t>
  </si>
  <si>
    <t>Campbell County Public Library System</t>
  </si>
  <si>
    <t>Carbon County Library System</t>
  </si>
  <si>
    <t>Converse County Library</t>
  </si>
  <si>
    <t>Crook County Public Library</t>
  </si>
  <si>
    <t>Fremont County Library System</t>
  </si>
  <si>
    <t>Goshen County Library</t>
  </si>
  <si>
    <t>Hot Springs County Library</t>
  </si>
  <si>
    <t>Johnson County Library System</t>
  </si>
  <si>
    <t>Laramie County Library System</t>
  </si>
  <si>
    <t>Lincoln County Library System</t>
  </si>
  <si>
    <t>Natrona County Public Library</t>
  </si>
  <si>
    <t>Niobrara County Library</t>
  </si>
  <si>
    <t>Park County Library System</t>
  </si>
  <si>
    <t>Platte County Public Library System</t>
  </si>
  <si>
    <t>Sheridan County Public Library System</t>
  </si>
  <si>
    <t>Sublette County Library</t>
  </si>
  <si>
    <t>Sweetwater County Library System</t>
  </si>
  <si>
    <t>Teton County Library</t>
  </si>
  <si>
    <t>Uinta County Library</t>
  </si>
  <si>
    <t>Washakie County Library</t>
  </si>
  <si>
    <t>Weston County Library System</t>
  </si>
  <si>
    <t>307-334-3490</t>
  </si>
  <si>
    <t>307-864-3104</t>
  </si>
  <si>
    <t>307-746-2206</t>
  </si>
  <si>
    <t>307-283-1006</t>
  </si>
  <si>
    <t>307-347-2231</t>
  </si>
  <si>
    <t>307-684-5546</t>
  </si>
  <si>
    <t>307-322-2689</t>
  </si>
  <si>
    <t>307-367-4114</t>
  </si>
  <si>
    <t>307-568-2388</t>
  </si>
  <si>
    <t>307-532-3411</t>
  </si>
  <si>
    <t>307-358-3644</t>
  </si>
  <si>
    <t>307-328-2618</t>
  </si>
  <si>
    <t>307-877-6961</t>
  </si>
  <si>
    <t>307-783-0480</t>
  </si>
  <si>
    <t>307-733-2164</t>
  </si>
  <si>
    <t>307-527-1880</t>
  </si>
  <si>
    <t>307-674-8585</t>
  </si>
  <si>
    <t>307-721-2580</t>
  </si>
  <si>
    <t>307-332-5194</t>
  </si>
  <si>
    <t>307-872-3200</t>
  </si>
  <si>
    <t>307-687-0009</t>
  </si>
  <si>
    <t>307-237-4935</t>
  </si>
  <si>
    <t>307-634-3561</t>
  </si>
  <si>
    <t>www.albanycountylibrary.org/</t>
  </si>
  <si>
    <t>www.bhclibrary.org</t>
  </si>
  <si>
    <t>www.ccpls.org</t>
  </si>
  <si>
    <t>carbonlibraries.org</t>
  </si>
  <si>
    <t>www.conversecountylibrary.org</t>
  </si>
  <si>
    <t>www-wsl.state.wy.us/crook/</t>
  </si>
  <si>
    <t>fclsonline.org/</t>
  </si>
  <si>
    <t>goshencounty.org/index.php/family/library</t>
  </si>
  <si>
    <t>hotspringscountylibrary.wordpress.com</t>
  </si>
  <si>
    <t>www.jclwyo.org</t>
  </si>
  <si>
    <t>www.lclsonline.org</t>
  </si>
  <si>
    <t>linclib.org/</t>
  </si>
  <si>
    <t>www.natronacountylibrary.org</t>
  </si>
  <si>
    <t>www.niobraracountylibrary.org</t>
  </si>
  <si>
    <t>parkcountylibrary.org/</t>
  </si>
  <si>
    <t>plattecountylibrary.org</t>
  </si>
  <si>
    <t>www.sheridanwyolibrary.org/</t>
  </si>
  <si>
    <t>sublettecountylibrary.org/</t>
  </si>
  <si>
    <t>www.sweetwaterlibraries.com</t>
  </si>
  <si>
    <t>tclib.org</t>
  </si>
  <si>
    <t>www.uintalibrary.org</t>
  </si>
  <si>
    <t>www.washakiecountylibrary.com</t>
  </si>
  <si>
    <t>www.westoncountylibrary.org</t>
  </si>
  <si>
    <t>Website</t>
  </si>
  <si>
    <t>Yes</t>
  </si>
  <si>
    <t>No</t>
  </si>
  <si>
    <t>Libraries serving 25,000-49,999</t>
  </si>
  <si>
    <t>Libraries serving 10,000-24,999</t>
  </si>
  <si>
    <t>Libraries serving less than 10,000</t>
  </si>
  <si>
    <t>Libraries serving 50,000+ population</t>
  </si>
  <si>
    <t>State totals</t>
  </si>
  <si>
    <t>-</t>
  </si>
  <si>
    <t>Unavailable</t>
  </si>
  <si>
    <t>+/-</t>
  </si>
  <si>
    <t>%+/-</t>
  </si>
  <si>
    <t>Address</t>
  </si>
  <si>
    <t>Mailing address</t>
  </si>
  <si>
    <t>City</t>
  </si>
  <si>
    <t>Zip</t>
  </si>
  <si>
    <t>Phone</t>
  </si>
  <si>
    <t>Branches</t>
  </si>
  <si>
    <t>Book-mobiles</t>
  </si>
  <si>
    <t>Total outlets</t>
  </si>
  <si>
    <t>2200 Pioneer Ave</t>
  </si>
  <si>
    <t>307 East 2nd</t>
  </si>
  <si>
    <t>2101 S 4-J Road</t>
  </si>
  <si>
    <t>300 N 1st East</t>
  </si>
  <si>
    <t>451 North 2nd St</t>
  </si>
  <si>
    <t>310 South 8th St</t>
  </si>
  <si>
    <t>335 West Alger St</t>
  </si>
  <si>
    <t>1500 Heart Mountain Street</t>
  </si>
  <si>
    <t>125 Virginian Lane</t>
  </si>
  <si>
    <t>701 Main St</t>
  </si>
  <si>
    <t>519 Emerald St</t>
  </si>
  <si>
    <t>215 West Buffalo</t>
  </si>
  <si>
    <t>300 Walnut</t>
  </si>
  <si>
    <t>2001 East A St</t>
  </si>
  <si>
    <t>430 West C St</t>
  </si>
  <si>
    <t>155 S Tyler St</t>
  </si>
  <si>
    <t>904 9th St</t>
  </si>
  <si>
    <t>171 North Adams</t>
  </si>
  <si>
    <t>414 Main Street</t>
  </si>
  <si>
    <t>23 West Main St</t>
  </si>
  <si>
    <t>344 Arapahoe Street</t>
  </si>
  <si>
    <t>425 S Main St</t>
  </si>
  <si>
    <t>P.O. Box 1629</t>
  </si>
  <si>
    <t>P.O. Box 231</t>
  </si>
  <si>
    <t>P.O. Box 489</t>
  </si>
  <si>
    <t>P.O. Box 910</t>
  </si>
  <si>
    <t>P.O. Box 951</t>
  </si>
  <si>
    <t>P.O. Box 510</t>
  </si>
  <si>
    <t>Cheyenne</t>
  </si>
  <si>
    <t>Casper</t>
  </si>
  <si>
    <t>Gillette</t>
  </si>
  <si>
    <t>Green River</t>
  </si>
  <si>
    <t>Lander</t>
  </si>
  <si>
    <t>Laramie</t>
  </si>
  <si>
    <t>Sheridan</t>
  </si>
  <si>
    <t>Cody</t>
  </si>
  <si>
    <t>Jackson</t>
  </si>
  <si>
    <t>Evanston</t>
  </si>
  <si>
    <t>Kemmerer</t>
  </si>
  <si>
    <t>Rawlins</t>
  </si>
  <si>
    <t>Douglas</t>
  </si>
  <si>
    <t>Torrington</t>
  </si>
  <si>
    <t>Basin</t>
  </si>
  <si>
    <t>Pinedale</t>
  </si>
  <si>
    <t>Wheatland</t>
  </si>
  <si>
    <t>Buffalo</t>
  </si>
  <si>
    <t>Worland</t>
  </si>
  <si>
    <t>Sundance</t>
  </si>
  <si>
    <t>Newcastle</t>
  </si>
  <si>
    <t>Thermopolis</t>
  </si>
  <si>
    <t>Lusk</t>
  </si>
  <si>
    <t>County population</t>
  </si>
  <si>
    <t>Does director have MLS?</t>
  </si>
  <si>
    <t>Librarian FTEs</t>
  </si>
  <si>
    <t>Librarian FTEs with MLS</t>
  </si>
  <si>
    <t>% of Librarian FTEs with MLS</t>
  </si>
  <si>
    <t>Non-librarian FTEs</t>
  </si>
  <si>
    <t>Total staff FTEs</t>
  </si>
  <si>
    <t>FTEs per 1,000 population</t>
  </si>
  <si>
    <t>Number of staff positions</t>
  </si>
  <si>
    <t>Total operating expense</t>
  </si>
  <si>
    <t>Total operating per capita</t>
  </si>
  <si>
    <t>Staff expense</t>
  </si>
  <si>
    <t>Staff % of Total</t>
  </si>
  <si>
    <t>Collection expense</t>
  </si>
  <si>
    <t>Collection % of Total</t>
  </si>
  <si>
    <t>Other expense</t>
  </si>
  <si>
    <t>Other % of Total</t>
  </si>
  <si>
    <t>Salary expense</t>
  </si>
  <si>
    <t>Benefit expense</t>
  </si>
  <si>
    <t>Total staff expense</t>
  </si>
  <si>
    <t>% Benefits to total staffing</t>
  </si>
  <si>
    <t>Staff Expense Per Capita</t>
  </si>
  <si>
    <t>Total collection expense</t>
  </si>
  <si>
    <t>Collection expense per capita</t>
  </si>
  <si>
    <t>Print materials expense</t>
  </si>
  <si>
    <t>Print % of total</t>
  </si>
  <si>
    <t>Electronic materials expense</t>
  </si>
  <si>
    <t>Electronic % of total</t>
  </si>
  <si>
    <t>Other materials</t>
  </si>
  <si>
    <t>Other % of total</t>
  </si>
  <si>
    <t>Local government income</t>
  </si>
  <si>
    <t>Total operating income</t>
  </si>
  <si>
    <t>Income per capita</t>
  </si>
  <si>
    <t>County</t>
  </si>
  <si>
    <t>Non-county</t>
  </si>
  <si>
    <t>Total local</t>
  </si>
  <si>
    <t>Income from state govt.</t>
  </si>
  <si>
    <t>Income from federal govt.</t>
  </si>
  <si>
    <t>Other income</t>
  </si>
  <si>
    <t>% Other of total</t>
  </si>
  <si>
    <t>% Local government of total</t>
  </si>
  <si>
    <t>Local capital revenue</t>
  </si>
  <si>
    <t>State capital revenue</t>
  </si>
  <si>
    <t>Federal capital revenue</t>
  </si>
  <si>
    <t>Other capital revenue</t>
  </si>
  <si>
    <t>Total capital revenue</t>
  </si>
  <si>
    <t>Capital expenditures</t>
  </si>
  <si>
    <t>Registered borrowers</t>
  </si>
  <si>
    <t>Annual hours open</t>
  </si>
  <si>
    <t>Library visits</t>
  </si>
  <si>
    <t>Visits per capita</t>
  </si>
  <si>
    <t>Reference questions</t>
  </si>
  <si>
    <t>Reference per capita</t>
  </si>
  <si>
    <t>Meeting room uses</t>
  </si>
  <si>
    <t>Borrowers % of population</t>
  </si>
  <si>
    <t>Print materials</t>
  </si>
  <si>
    <t>Print items per capita</t>
  </si>
  <si>
    <t>Video per 1,000 population</t>
  </si>
  <si>
    <t>Print subscriptions</t>
  </si>
  <si>
    <t>Subscriptions per 1,000 population</t>
  </si>
  <si>
    <t>Video materials (physical)</t>
  </si>
  <si>
    <t>Downloadable state-licensed audiobooks</t>
  </si>
  <si>
    <t>Downloadable video</t>
  </si>
  <si>
    <t>State-purchased ebooks</t>
  </si>
  <si>
    <t>Locally purchased ebooks</t>
  </si>
  <si>
    <t>Locally purchased downloadable audiobooks</t>
  </si>
  <si>
    <t xml:space="preserve">*State-purchased downloadables are available to every library. </t>
  </si>
  <si>
    <t xml:space="preserve">Some local purchases are shared statewide, while others are only available in limited libraries. </t>
  </si>
  <si>
    <t>Total circulation</t>
  </si>
  <si>
    <t>Circulation per capita</t>
  </si>
  <si>
    <t>Electronic materials circulation</t>
  </si>
  <si>
    <t>Electronic % of total circ</t>
  </si>
  <si>
    <t>Children's circulation</t>
  </si>
  <si>
    <t>Children's % of total circ</t>
  </si>
  <si>
    <t>Interlibrary loans to other libraries</t>
  </si>
  <si>
    <t>Interlibrary loans from other libraries</t>
  </si>
  <si>
    <t>ILL ratio: loans made to loans received</t>
  </si>
  <si>
    <t>Databases by licensing arrangement</t>
  </si>
  <si>
    <t>Total databases</t>
  </si>
  <si>
    <t>Public computers</t>
  </si>
  <si>
    <t>Computer uses</t>
  </si>
  <si>
    <t>Computer use per capita</t>
  </si>
  <si>
    <t>State</t>
  </si>
  <si>
    <t>Local or other</t>
  </si>
  <si>
    <t>Wireless sessions</t>
  </si>
  <si>
    <t>Computers per 1,000 population</t>
  </si>
  <si>
    <t>TOTAL</t>
  </si>
  <si>
    <t>CHILDREN'S</t>
  </si>
  <si>
    <t>YOUNG ADULT (YA)</t>
  </si>
  <si>
    <t>Summer Reading Participants</t>
  </si>
  <si>
    <t>Public programs</t>
  </si>
  <si>
    <t>Program attendance</t>
  </si>
  <si>
    <t>Programs</t>
  </si>
  <si>
    <t>Attendance</t>
  </si>
  <si>
    <t>Children</t>
  </si>
  <si>
    <t>Adults</t>
  </si>
  <si>
    <t xml:space="preserve">TOTAL </t>
  </si>
  <si>
    <t>OTHER</t>
  </si>
  <si>
    <t>Library</t>
  </si>
  <si>
    <t>ZIP</t>
  </si>
  <si>
    <t>Type</t>
  </si>
  <si>
    <t>Square Feet</t>
  </si>
  <si>
    <t>Hours open per year</t>
  </si>
  <si>
    <t>Weeks open per year</t>
  </si>
  <si>
    <t>Albany</t>
  </si>
  <si>
    <t>Main library</t>
  </si>
  <si>
    <t>Centennial Valley Branch Library</t>
  </si>
  <si>
    <t>27 2nd St</t>
  </si>
  <si>
    <t>Centennial</t>
  </si>
  <si>
    <t>307-745-8393</t>
  </si>
  <si>
    <t>Branch</t>
  </si>
  <si>
    <t>Rock River Branch Library</t>
  </si>
  <si>
    <t>321 Ave D</t>
  </si>
  <si>
    <t>Rock River</t>
  </si>
  <si>
    <t>307-378-2386</t>
  </si>
  <si>
    <t>Big Horn</t>
  </si>
  <si>
    <t>Deaver Branch Library</t>
  </si>
  <si>
    <t>180 W 1st</t>
  </si>
  <si>
    <t>Deaver</t>
  </si>
  <si>
    <t>None</t>
  </si>
  <si>
    <t>Frannie Branch Library</t>
  </si>
  <si>
    <t>311 4th St</t>
  </si>
  <si>
    <t>Frannie</t>
  </si>
  <si>
    <t>Greybull Branch Library</t>
  </si>
  <si>
    <t>325 Greybull Ave</t>
  </si>
  <si>
    <t>Greybull</t>
  </si>
  <si>
    <t>307-765-2551</t>
  </si>
  <si>
    <t>Lovell Branch Library</t>
  </si>
  <si>
    <t>300 Oregon Ave</t>
  </si>
  <si>
    <t>Lovell</t>
  </si>
  <si>
    <t>307-548-7228</t>
  </si>
  <si>
    <t>Campbell</t>
  </si>
  <si>
    <t>2101 South 4-J Road</t>
  </si>
  <si>
    <t>Wright Branch Library</t>
  </si>
  <si>
    <t>305 Wright Blvd</t>
  </si>
  <si>
    <t>Wright</t>
  </si>
  <si>
    <t>307-464-0500</t>
  </si>
  <si>
    <t>Carbon</t>
  </si>
  <si>
    <t>Rawlins Library</t>
  </si>
  <si>
    <t>215 W Buffalo St</t>
  </si>
  <si>
    <t>Baggs Library</t>
  </si>
  <si>
    <t>105 2nd St</t>
  </si>
  <si>
    <t>Baggs</t>
  </si>
  <si>
    <t>307-383-7323</t>
  </si>
  <si>
    <t>Elk Mountain Library</t>
  </si>
  <si>
    <t>105 Bridge St</t>
  </si>
  <si>
    <t>Elk Mountain</t>
  </si>
  <si>
    <t>307-348-7421</t>
  </si>
  <si>
    <t>Encampment/Riverside Library</t>
  </si>
  <si>
    <t>202 Rankin Ave</t>
  </si>
  <si>
    <t>Encampment</t>
  </si>
  <si>
    <t>307-327-5775</t>
  </si>
  <si>
    <t>Hanna Library</t>
  </si>
  <si>
    <t>303 3rd St</t>
  </si>
  <si>
    <t>Hanna</t>
  </si>
  <si>
    <t>307-325-9357</t>
  </si>
  <si>
    <t>Medicine Bow Library</t>
  </si>
  <si>
    <t>314 Sage St</t>
  </si>
  <si>
    <t>Medicine Bow</t>
  </si>
  <si>
    <t>307-379-2888</t>
  </si>
  <si>
    <t>Saratoga Library</t>
  </si>
  <si>
    <t>503 W Elm St</t>
  </si>
  <si>
    <t>Saratoga</t>
  </si>
  <si>
    <t>307-326-8209</t>
  </si>
  <si>
    <t>Sinclair Library</t>
  </si>
  <si>
    <t>7th &amp; Lincoln Ave</t>
  </si>
  <si>
    <t>Sinclair</t>
  </si>
  <si>
    <t>307-324-6231</t>
  </si>
  <si>
    <t>Converse</t>
  </si>
  <si>
    <t>Glenrock Branch Library</t>
  </si>
  <si>
    <t>518 S 4th</t>
  </si>
  <si>
    <t>Glenrock</t>
  </si>
  <si>
    <t>307-436-2573</t>
  </si>
  <si>
    <t>Crook</t>
  </si>
  <si>
    <t>414 Main St</t>
  </si>
  <si>
    <t>Hulett Branch Library</t>
  </si>
  <si>
    <t>401 Sager</t>
  </si>
  <si>
    <t>Hulett</t>
  </si>
  <si>
    <t>307-467-5676</t>
  </si>
  <si>
    <t>Moorcroft Branch Library</t>
  </si>
  <si>
    <t>105 E Converse</t>
  </si>
  <si>
    <t>Moorcroft</t>
  </si>
  <si>
    <t>307-756-3232</t>
  </si>
  <si>
    <t>Fremont</t>
  </si>
  <si>
    <t>Dubois Branch Library</t>
  </si>
  <si>
    <t>202 N 1st St</t>
  </si>
  <si>
    <t>Dubois</t>
  </si>
  <si>
    <t>307-455-2992</t>
  </si>
  <si>
    <t>Riverton Branch Library</t>
  </si>
  <si>
    <t>1330 West Park Ave</t>
  </si>
  <si>
    <t>Riverton</t>
  </si>
  <si>
    <t>307-856-3556</t>
  </si>
  <si>
    <t>Goshen</t>
  </si>
  <si>
    <t>Hot Springs</t>
  </si>
  <si>
    <t>Johnson</t>
  </si>
  <si>
    <t>Kaycee Branch Library</t>
  </si>
  <si>
    <t>231 Ritter Ave</t>
  </si>
  <si>
    <t>Kaycee</t>
  </si>
  <si>
    <t>307-738-2473</t>
  </si>
  <si>
    <t>Laramie County Library System - Bookmobile</t>
  </si>
  <si>
    <t>Bookmobile</t>
  </si>
  <si>
    <t>Burns Branch Library</t>
  </si>
  <si>
    <t>112 Main St</t>
  </si>
  <si>
    <t>Burns</t>
  </si>
  <si>
    <t>307-547-2249</t>
  </si>
  <si>
    <t>Pine Bluffs Branch Library</t>
  </si>
  <si>
    <t>110 E 2nd St</t>
  </si>
  <si>
    <t>Pine Bluffs</t>
  </si>
  <si>
    <t>307-245-3646</t>
  </si>
  <si>
    <t>Lincoln</t>
  </si>
  <si>
    <t>519 Emerald</t>
  </si>
  <si>
    <t>Alpine Branch Library</t>
  </si>
  <si>
    <t>243 River Circle</t>
  </si>
  <si>
    <t>Alpine</t>
  </si>
  <si>
    <t>307-654-7323</t>
  </si>
  <si>
    <t>Cokeville Branch Library</t>
  </si>
  <si>
    <t>240 E Main St</t>
  </si>
  <si>
    <t>Cokeville</t>
  </si>
  <si>
    <t>307-279-3213</t>
  </si>
  <si>
    <t>Labarge Branch Library</t>
  </si>
  <si>
    <t>262 Main St</t>
  </si>
  <si>
    <t>Labarge</t>
  </si>
  <si>
    <t>307-386-2571</t>
  </si>
  <si>
    <t>Star Valley Branch Library</t>
  </si>
  <si>
    <t>261 Washington St</t>
  </si>
  <si>
    <t>Afton</t>
  </si>
  <si>
    <t>307-885-3158</t>
  </si>
  <si>
    <t>Thayne Branch Library</t>
  </si>
  <si>
    <t>250 Van Noy Parkway</t>
  </si>
  <si>
    <t>Thayne</t>
  </si>
  <si>
    <t>307-883-7323</t>
  </si>
  <si>
    <t>Natrona</t>
  </si>
  <si>
    <t>Natrona County Public Library - Bookmobile</t>
  </si>
  <si>
    <t>Mj Davis Memorial Library</t>
  </si>
  <si>
    <t>303 N 2nd</t>
  </si>
  <si>
    <t>Edgerton</t>
  </si>
  <si>
    <t>307-437-6617</t>
  </si>
  <si>
    <t>Niobrara</t>
  </si>
  <si>
    <t>425 S Main Street</t>
  </si>
  <si>
    <t>Park</t>
  </si>
  <si>
    <t>Park County Library</t>
  </si>
  <si>
    <t>Meeteetse Branch Library</t>
  </si>
  <si>
    <t>2107 Idaho</t>
  </si>
  <si>
    <t>Meeteetse</t>
  </si>
  <si>
    <t>307-868-2248</t>
  </si>
  <si>
    <t>Powell Branch Library</t>
  </si>
  <si>
    <t>217 East 3rd</t>
  </si>
  <si>
    <t>Powell</t>
  </si>
  <si>
    <t>307-754-8828</t>
  </si>
  <si>
    <t>Platte</t>
  </si>
  <si>
    <t>Chugwater Branch Library</t>
  </si>
  <si>
    <t>301 2nd St</t>
  </si>
  <si>
    <t>Chugwater</t>
  </si>
  <si>
    <t>307-422-3275</t>
  </si>
  <si>
    <t>Glendo Branch Library</t>
  </si>
  <si>
    <t>213 2nd St</t>
  </si>
  <si>
    <t>Glendo</t>
  </si>
  <si>
    <t>307-735-4480</t>
  </si>
  <si>
    <t>Guernsey Branch Library</t>
  </si>
  <si>
    <t>108 S. Wyoming Ave.</t>
  </si>
  <si>
    <t>Guernsey</t>
  </si>
  <si>
    <t>307-836-2816</t>
  </si>
  <si>
    <t>Sheridan Fulmer Library</t>
  </si>
  <si>
    <t>Clearmont Branch Library</t>
  </si>
  <si>
    <t>1240 Front St</t>
  </si>
  <si>
    <t>Clearmont</t>
  </si>
  <si>
    <t>307-758-4331</t>
  </si>
  <si>
    <t>Story Branch Library</t>
  </si>
  <si>
    <t>20 N Piney</t>
  </si>
  <si>
    <t>Story</t>
  </si>
  <si>
    <t>307-683-2922</t>
  </si>
  <si>
    <t>Tongue River Branch Library</t>
  </si>
  <si>
    <t>145 Coffeen</t>
  </si>
  <si>
    <t>Ranchester</t>
  </si>
  <si>
    <t>307-655-9726</t>
  </si>
  <si>
    <t>Sublette</t>
  </si>
  <si>
    <t>Pinedale Library</t>
  </si>
  <si>
    <t>307-367-4115</t>
  </si>
  <si>
    <t>Big Piney Library</t>
  </si>
  <si>
    <t>106 Fish St</t>
  </si>
  <si>
    <t>Big Piney</t>
  </si>
  <si>
    <t>307-276-3515</t>
  </si>
  <si>
    <t>Sweetwater</t>
  </si>
  <si>
    <t>Sweetwater County Library</t>
  </si>
  <si>
    <t>300 N 1st St East</t>
  </si>
  <si>
    <t>307-875-3615</t>
  </si>
  <si>
    <t>Bairoil Branch Library</t>
  </si>
  <si>
    <t>101 Bluebell St</t>
  </si>
  <si>
    <t>Bairoil</t>
  </si>
  <si>
    <t>307-328-0239</t>
  </si>
  <si>
    <t>Community Fine Arts Center Branch Library</t>
  </si>
  <si>
    <t>400 C Street</t>
  </si>
  <si>
    <t>Rock Springs</t>
  </si>
  <si>
    <t>307-362-6212</t>
  </si>
  <si>
    <t>Farson Branch Library</t>
  </si>
  <si>
    <t>30 Hwy 28, Farson-Eden School Bldg</t>
  </si>
  <si>
    <t>Farson</t>
  </si>
  <si>
    <t>307-273-9301</t>
  </si>
  <si>
    <t>Granger Branch Library</t>
  </si>
  <si>
    <t>60 Spruce St</t>
  </si>
  <si>
    <t>Granger</t>
  </si>
  <si>
    <t>307-875-8038</t>
  </si>
  <si>
    <t>Reliance Branch Library</t>
  </si>
  <si>
    <t>1329 Main St</t>
  </si>
  <si>
    <t>Reliance</t>
  </si>
  <si>
    <t>307-352-6670</t>
  </si>
  <si>
    <t>Rock Springs Library</t>
  </si>
  <si>
    <t>307-352-6667</t>
  </si>
  <si>
    <t>Superior Branch Library</t>
  </si>
  <si>
    <t>3 N Main St</t>
  </si>
  <si>
    <t>Superior</t>
  </si>
  <si>
    <t>307-352-6671</t>
  </si>
  <si>
    <t>Wamsutter Branch Library</t>
  </si>
  <si>
    <t>230 Tierney Lot 44</t>
  </si>
  <si>
    <t>Wamsutter</t>
  </si>
  <si>
    <t>307-324-9121</t>
  </si>
  <si>
    <t>White Mountain Library</t>
  </si>
  <si>
    <t>2935 Sweetwater Drive</t>
  </si>
  <si>
    <t>307-362-2665</t>
  </si>
  <si>
    <t>Teton</t>
  </si>
  <si>
    <t>125 Virginian Ln</t>
  </si>
  <si>
    <t>Alta Branch Library</t>
  </si>
  <si>
    <t>15 Alta School Rd</t>
  </si>
  <si>
    <t>Alta</t>
  </si>
  <si>
    <t>307-353-2472</t>
  </si>
  <si>
    <t>Uinta</t>
  </si>
  <si>
    <t>Lyman Branch Library</t>
  </si>
  <si>
    <t>129 South Franklin St.</t>
  </si>
  <si>
    <t>Lyman</t>
  </si>
  <si>
    <t>307-787-6556</t>
  </si>
  <si>
    <t>Mountain View Branch Library</t>
  </si>
  <si>
    <t>322 W 2nd St</t>
  </si>
  <si>
    <t>Mountain View</t>
  </si>
  <si>
    <t>307-782-3161</t>
  </si>
  <si>
    <t>Washakie</t>
  </si>
  <si>
    <t>Ten Sleep Branch/School Library</t>
  </si>
  <si>
    <t>200 N. Fir St.</t>
  </si>
  <si>
    <t>Ten Sleep</t>
  </si>
  <si>
    <t>307-366-2348</t>
  </si>
  <si>
    <t>Weston</t>
  </si>
  <si>
    <t>Upton Branch Library</t>
  </si>
  <si>
    <t>722 4th St</t>
  </si>
  <si>
    <t>Upton</t>
  </si>
  <si>
    <t>307-468-2324</t>
  </si>
  <si>
    <t>1500 Heart Mountain St.</t>
  </si>
  <si>
    <t>Wyoming Public Libraries selected 5-year trends</t>
  </si>
  <si>
    <t>Population of the Legal Service Area</t>
  </si>
  <si>
    <t>Total Paid Employees FTE</t>
  </si>
  <si>
    <t>Total Operating Expenditures</t>
  </si>
  <si>
    <t>Total Operating Expenditures per Capita</t>
  </si>
  <si>
    <t>Print Materials</t>
  </si>
  <si>
    <t>Library Visits</t>
  </si>
  <si>
    <t>Total Circulation</t>
  </si>
  <si>
    <t>Internet Computers Used by General Public</t>
  </si>
  <si>
    <t>Uses of Public Internet Computers Per Year</t>
  </si>
  <si>
    <t>Audio - Physical Units</t>
  </si>
  <si>
    <t>FY2017</t>
  </si>
  <si>
    <t>Video - Physical Units</t>
  </si>
  <si>
    <t>FY2018</t>
  </si>
  <si>
    <t>FY2019</t>
  </si>
  <si>
    <t>Population July 1, 2020</t>
  </si>
  <si>
    <t>Sweetwater County Library System*</t>
  </si>
  <si>
    <t>Johnson County Library System*</t>
  </si>
  <si>
    <t>*Unable to provide library visit data</t>
  </si>
  <si>
    <t>Closed Outlets</t>
  </si>
  <si>
    <t>Offered Public Services</t>
  </si>
  <si>
    <t>Issued Digital Cards During</t>
  </si>
  <si>
    <t>Reference Services</t>
  </si>
  <si>
    <t>Outside Services</t>
  </si>
  <si>
    <t>External WiFi Access Added</t>
  </si>
  <si>
    <t>External Access Increased During</t>
  </si>
  <si>
    <t>Staff Re-Assigned During</t>
  </si>
  <si>
    <t>*Response options were "Yes" or "No" concerning services offered while buildings were physically closed due to COVID-19</t>
  </si>
  <si>
    <t>FY2020</t>
  </si>
  <si>
    <t>Wyoming Public Library Systems FY21 (July 1, 2020 - June 30, 2021) - General Information</t>
  </si>
  <si>
    <t>Wyoming Public Library Systems FY21 (July 1, 2020 - June 30, 2021) - COVID-19*</t>
  </si>
  <si>
    <t>Wyoming Public Library Systems FY21 (July 1, 2020 - June 30, 2021) - Outlets</t>
  </si>
  <si>
    <t>Wyoming Public Library Systems FY21 (July 1, 2020 - June 30, 2021) - Staffing</t>
  </si>
  <si>
    <t>Wyoming Public Library Systems FY21 (July 1, 2020 - June 30, 2021) - Expenditures</t>
  </si>
  <si>
    <t>Wyoming Public Library Systems FY21 (July 1, 2020 - June 30, 2021) - Staff Expenditures</t>
  </si>
  <si>
    <t>Wyoming Public Library Systems FY21 (July 1, 2020 - June 30, 2021) - Materials Expenditures</t>
  </si>
  <si>
    <t>Wyoming Public Library Systems FY21 (July 1, 2020 - June 30, 2021) - Operating Income</t>
  </si>
  <si>
    <t>Wyoming Public Library Systems FY21 (July 1, 2020 - June 30, 2021) - Capital Revenue and Expenditures</t>
  </si>
  <si>
    <t>Wyoming Public Library Systems FY21 (July 1, 2020 - June 30, 2021) - Hours and Use</t>
  </si>
  <si>
    <t>Wyoming Public Library Systems FY21 (July 1, 2020 - June 30, 2021) - Physical Collections</t>
  </si>
  <si>
    <t>Wyoming Public Library Systems FY21 (July 1, 2020 - June 30, 2021) - Downloadables*</t>
  </si>
  <si>
    <t>Wyoming Public Library Systems FY21 (July 1, 2020 - June 30, 2021) - Circulation</t>
  </si>
  <si>
    <t>Wyoming Public Library Systems FY21 (July 1, 2020 - June 30, 2021) - Electronic Resources</t>
  </si>
  <si>
    <t>Wyoming Public Library Systems FY21 (July 1, 2020 - June 30, 2021) - Public Programs</t>
  </si>
  <si>
    <t>Population July 1, 2021</t>
  </si>
  <si>
    <t>801 Big Horn Ave. Ste. 100</t>
  </si>
  <si>
    <t>N/A</t>
  </si>
  <si>
    <t>Other physical materials</t>
  </si>
  <si>
    <t>FY2021</t>
  </si>
  <si>
    <t>Audio materials (physical)</t>
  </si>
  <si>
    <t>Physical audio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</si>
</sst>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"/>
    <numFmt numFmtId="167" formatCode="&quot;$&quot;#,##0.00"/>
    <numFmt numFmtId="168" formatCode="#,##0.0"/>
    <numFmt numFmtId="169" formatCode="[&lt;=9999999]###\-####;\(###\)\ ###\-####"/>
    <numFmt numFmtId="170" formatCode="[&lt;=999999999999999]###\-####;\(###\)\ ###\-####\ \x#####"/>
    <numFmt numFmtId="171" formatCode="[&lt;=99999]00000;[&lt;=999999999]00000\-0000"/>
    <numFmt numFmtId="172" formatCode="_(&quot;$&quot;* #,##0_);_(&quot;$&quot;* \(#,##0\);_(&quot;$&quot;* &quot;-&quot;??_);_(@_)"/>
  </numFmts>
  <fonts count="35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8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0" tint="-0.249977111117893"/>
      </left>
      <right/>
      <top style="thin">
        <color indexed="64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thin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indexed="64"/>
      </left>
      <right style="hair">
        <color theme="0" tint="-0.249977111117893"/>
      </right>
      <top style="thin">
        <color indexed="64"/>
      </top>
      <bottom/>
      <diagonal/>
    </border>
  </borders>
  <cellStyleXfs count="7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2" applyNumberFormat="0" applyAlignment="0" applyProtection="0"/>
    <xf numFmtId="0" fontId="13" fillId="28" borderId="1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2" applyNumberFormat="0" applyAlignment="0" applyProtection="0"/>
    <xf numFmtId="0" fontId="20" fillId="0" borderId="17" applyNumberFormat="0" applyFill="0" applyAlignment="0" applyProtection="0"/>
    <xf numFmtId="0" fontId="21" fillId="31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9" fillId="0" borderId="0"/>
    <xf numFmtId="0" fontId="1" fillId="0" borderId="0"/>
    <xf numFmtId="0" fontId="3" fillId="0" borderId="0"/>
    <xf numFmtId="0" fontId="9" fillId="32" borderId="18" applyNumberFormat="0" applyFont="0" applyAlignment="0" applyProtection="0"/>
    <xf numFmtId="0" fontId="23" fillId="27" borderId="19" applyNumberFormat="0" applyAlignment="0" applyProtection="0"/>
    <xf numFmtId="8" fontId="1" fillId="0" borderId="0" applyFont="0" applyFill="0" applyBorder="0" applyAlignment="0" applyProtection="0"/>
    <xf numFmtId="2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9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1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left" vertical="center"/>
    </xf>
    <xf numFmtId="14" fontId="1" fillId="0" borderId="0" applyFont="0" applyFill="0" applyBorder="0" applyAlignment="0" applyProtection="0"/>
    <xf numFmtId="20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left" vertical="center"/>
    </xf>
    <xf numFmtId="17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0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6" fontId="0" fillId="0" borderId="0" xfId="0" applyNumberFormat="1"/>
    <xf numFmtId="3" fontId="0" fillId="0" borderId="0" xfId="0" applyNumberFormat="1"/>
    <xf numFmtId="0" fontId="4" fillId="0" borderId="1" xfId="45" applyNumberFormat="1" applyFont="1" applyFill="1" applyBorder="1" applyAlignment="1"/>
    <xf numFmtId="0" fontId="25" fillId="33" borderId="2" xfId="0" applyFont="1" applyFill="1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6" fontId="0" fillId="0" borderId="1" xfId="0" applyNumberFormat="1" applyBorder="1"/>
    <xf numFmtId="3" fontId="0" fillId="0" borderId="1" xfId="0" applyNumberFormat="1" applyBorder="1"/>
    <xf numFmtId="0" fontId="1" fillId="0" borderId="1" xfId="0" applyFont="1" applyBorder="1"/>
    <xf numFmtId="0" fontId="5" fillId="33" borderId="2" xfId="0" applyFont="1" applyFill="1" applyBorder="1"/>
    <xf numFmtId="3" fontId="1" fillId="0" borderId="0" xfId="0" applyNumberFormat="1" applyFont="1"/>
    <xf numFmtId="3" fontId="1" fillId="0" borderId="1" xfId="0" applyNumberFormat="1" applyFont="1" applyBorder="1"/>
    <xf numFmtId="3" fontId="5" fillId="33" borderId="2" xfId="0" applyNumberFormat="1" applyFont="1" applyFill="1" applyBorder="1"/>
    <xf numFmtId="2" fontId="0" fillId="0" borderId="0" xfId="0" applyNumberFormat="1"/>
    <xf numFmtId="2" fontId="0" fillId="0" borderId="1" xfId="0" applyNumberFormat="1" applyBorder="1"/>
    <xf numFmtId="2" fontId="5" fillId="33" borderId="2" xfId="0" applyNumberFormat="1" applyFont="1" applyFill="1" applyBorder="1"/>
    <xf numFmtId="164" fontId="0" fillId="0" borderId="0" xfId="0" applyNumberFormat="1"/>
    <xf numFmtId="164" fontId="0" fillId="0" borderId="1" xfId="0" applyNumberFormat="1" applyBorder="1"/>
    <xf numFmtId="164" fontId="5" fillId="33" borderId="2" xfId="0" applyNumberFormat="1" applyFont="1" applyFill="1" applyBorder="1"/>
    <xf numFmtId="3" fontId="5" fillId="33" borderId="2" xfId="0" applyNumberFormat="1" applyFont="1" applyFill="1" applyBorder="1" applyAlignment="1">
      <alignment horizontal="center"/>
    </xf>
    <xf numFmtId="2" fontId="27" fillId="0" borderId="0" xfId="0" applyNumberFormat="1" applyFont="1"/>
    <xf numFmtId="164" fontId="27" fillId="0" borderId="0" xfId="0" applyNumberFormat="1" applyFont="1"/>
    <xf numFmtId="3" fontId="27" fillId="0" borderId="0" xfId="0" applyNumberFormat="1" applyFont="1"/>
    <xf numFmtId="0" fontId="27" fillId="0" borderId="0" xfId="0" applyFont="1"/>
    <xf numFmtId="0" fontId="5" fillId="34" borderId="3" xfId="40" applyFont="1" applyFill="1" applyBorder="1" applyAlignment="1">
      <alignment wrapText="1"/>
    </xf>
    <xf numFmtId="3" fontId="5" fillId="34" borderId="3" xfId="40" applyNumberFormat="1" applyFont="1" applyFill="1" applyBorder="1" applyAlignment="1">
      <alignment horizontal="center" wrapText="1"/>
    </xf>
    <xf numFmtId="38" fontId="5" fillId="34" borderId="3" xfId="40" quotePrefix="1" applyNumberFormat="1" applyFont="1" applyFill="1" applyBorder="1" applyAlignment="1">
      <alignment horizontal="center" wrapText="1"/>
    </xf>
    <xf numFmtId="10" fontId="5" fillId="34" borderId="3" xfId="40" applyNumberFormat="1" applyFont="1" applyFill="1" applyBorder="1" applyAlignment="1">
      <alignment horizontal="center" wrapText="1"/>
    </xf>
    <xf numFmtId="0" fontId="28" fillId="34" borderId="3" xfId="0" applyFont="1" applyFill="1" applyBorder="1" applyAlignment="1">
      <alignment horizontal="center" wrapText="1"/>
    </xf>
    <xf numFmtId="0" fontId="28" fillId="34" borderId="3" xfId="0" applyFont="1" applyFill="1" applyBorder="1" applyAlignment="1">
      <alignment horizontal="center"/>
    </xf>
    <xf numFmtId="3" fontId="5" fillId="34" borderId="3" xfId="0" applyNumberFormat="1" applyFont="1" applyFill="1" applyBorder="1" applyAlignment="1">
      <alignment horizontal="center" wrapText="1"/>
    </xf>
    <xf numFmtId="0" fontId="4" fillId="35" borderId="3" xfId="45" applyNumberFormat="1" applyFont="1" applyFill="1" applyBorder="1" applyAlignment="1">
      <alignment horizontal="center" wrapText="1"/>
    </xf>
    <xf numFmtId="38" fontId="0" fillId="0" borderId="0" xfId="0" applyNumberFormat="1"/>
    <xf numFmtId="38" fontId="0" fillId="0" borderId="1" xfId="0" applyNumberFormat="1" applyBorder="1"/>
    <xf numFmtId="10" fontId="0" fillId="0" borderId="0" xfId="0" applyNumberFormat="1"/>
    <xf numFmtId="10" fontId="29" fillId="0" borderId="0" xfId="0" applyNumberFormat="1" applyFont="1"/>
    <xf numFmtId="0" fontId="2" fillId="36" borderId="0" xfId="0" applyFont="1" applyFill="1" applyAlignment="1">
      <alignment vertical="center"/>
    </xf>
    <xf numFmtId="0" fontId="0" fillId="36" borderId="0" xfId="0" applyFill="1"/>
    <xf numFmtId="3" fontId="0" fillId="36" borderId="0" xfId="0" applyNumberFormat="1" applyFill="1"/>
    <xf numFmtId="2" fontId="0" fillId="36" borderId="0" xfId="0" applyNumberFormat="1" applyFill="1"/>
    <xf numFmtId="6" fontId="0" fillId="36" borderId="0" xfId="0" applyNumberFormat="1" applyFill="1"/>
    <xf numFmtId="164" fontId="0" fillId="36" borderId="0" xfId="0" applyNumberFormat="1" applyFill="1"/>
    <xf numFmtId="3" fontId="1" fillId="36" borderId="0" xfId="0" applyNumberFormat="1" applyFont="1" applyFill="1"/>
    <xf numFmtId="38" fontId="0" fillId="36" borderId="0" xfId="0" applyNumberFormat="1" applyFill="1"/>
    <xf numFmtId="0" fontId="1" fillId="36" borderId="0" xfId="0" applyFont="1" applyFill="1"/>
    <xf numFmtId="10" fontId="29" fillId="36" borderId="0" xfId="0" applyNumberFormat="1" applyFont="1" applyFill="1"/>
    <xf numFmtId="2" fontId="4" fillId="35" borderId="3" xfId="45" applyNumberFormat="1" applyFont="1" applyFill="1" applyBorder="1" applyAlignment="1">
      <alignment horizontal="center" wrapText="1"/>
    </xf>
    <xf numFmtId="165" fontId="4" fillId="35" borderId="3" xfId="45" applyNumberFormat="1" applyFont="1" applyFill="1" applyBorder="1" applyAlignment="1">
      <alignment horizontal="center" wrapText="1"/>
    </xf>
    <xf numFmtId="1" fontId="4" fillId="35" borderId="3" xfId="45" applyNumberFormat="1" applyFont="1" applyFill="1" applyBorder="1" applyAlignment="1">
      <alignment horizontal="center" wrapText="1"/>
    </xf>
    <xf numFmtId="0" fontId="0" fillId="0" borderId="4" xfId="0" applyBorder="1"/>
    <xf numFmtId="2" fontId="0" fillId="0" borderId="4" xfId="0" applyNumberFormat="1" applyBorder="1"/>
    <xf numFmtId="165" fontId="0" fillId="0" borderId="0" xfId="0" applyNumberFormat="1"/>
    <xf numFmtId="165" fontId="0" fillId="0" borderId="4" xfId="0" applyNumberFormat="1" applyBorder="1"/>
    <xf numFmtId="165" fontId="0" fillId="36" borderId="0" xfId="0" applyNumberFormat="1" applyFill="1"/>
    <xf numFmtId="165" fontId="0" fillId="0" borderId="1" xfId="0" applyNumberFormat="1" applyBorder="1"/>
    <xf numFmtId="165" fontId="5" fillId="33" borderId="2" xfId="0" applyNumberFormat="1" applyFont="1" applyFill="1" applyBorder="1"/>
    <xf numFmtId="0" fontId="4" fillId="35" borderId="3" xfId="45" applyNumberFormat="1" applyFont="1" applyFill="1" applyBorder="1" applyAlignment="1">
      <alignment wrapText="1"/>
    </xf>
    <xf numFmtId="164" fontId="4" fillId="35" borderId="3" xfId="45" applyNumberFormat="1" applyFont="1" applyFill="1" applyBorder="1" applyAlignment="1">
      <alignment horizontal="center" wrapText="1"/>
    </xf>
    <xf numFmtId="10" fontId="4" fillId="35" borderId="3" xfId="45" applyNumberFormat="1" applyFont="1" applyFill="1" applyBorder="1" applyAlignment="1">
      <alignment horizontal="center" wrapText="1"/>
    </xf>
    <xf numFmtId="167" fontId="0" fillId="0" borderId="1" xfId="0" applyNumberFormat="1" applyBorder="1"/>
    <xf numFmtId="167" fontId="0" fillId="0" borderId="0" xfId="0" applyNumberFormat="1"/>
    <xf numFmtId="167" fontId="0" fillId="36" borderId="0" xfId="0" applyNumberFormat="1" applyFill="1"/>
    <xf numFmtId="167" fontId="5" fillId="33" borderId="2" xfId="0" applyNumberFormat="1" applyFont="1" applyFill="1" applyBorder="1"/>
    <xf numFmtId="167" fontId="5" fillId="34" borderId="3" xfId="0" applyNumberFormat="1" applyFont="1" applyFill="1" applyBorder="1" applyAlignment="1">
      <alignment horizontal="center" wrapText="1"/>
    </xf>
    <xf numFmtId="0" fontId="27" fillId="34" borderId="3" xfId="0" applyFont="1" applyFill="1" applyBorder="1"/>
    <xf numFmtId="167" fontId="4" fillId="35" borderId="3" xfId="45" applyNumberFormat="1" applyFont="1" applyFill="1" applyBorder="1" applyAlignment="1">
      <alignment horizontal="center" wrapText="1"/>
    </xf>
    <xf numFmtId="0" fontId="28" fillId="34" borderId="5" xfId="0" applyFont="1" applyFill="1" applyBorder="1" applyAlignment="1"/>
    <xf numFmtId="0" fontId="27" fillId="34" borderId="5" xfId="0" applyFont="1" applyFill="1" applyBorder="1" applyAlignment="1"/>
    <xf numFmtId="0" fontId="0" fillId="34" borderId="5" xfId="0" applyFill="1" applyBorder="1" applyAlignment="1"/>
    <xf numFmtId="0" fontId="27" fillId="34" borderId="6" xfId="0" applyFont="1" applyFill="1" applyBorder="1"/>
    <xf numFmtId="0" fontId="4" fillId="35" borderId="6" xfId="45" applyNumberFormat="1" applyFont="1" applyFill="1" applyBorder="1" applyAlignment="1">
      <alignment horizontal="center" wrapText="1"/>
    </xf>
    <xf numFmtId="164" fontId="4" fillId="34" borderId="6" xfId="45" applyNumberFormat="1" applyFont="1" applyFill="1" applyBorder="1" applyAlignment="1">
      <alignment horizontal="center" wrapText="1"/>
    </xf>
    <xf numFmtId="167" fontId="4" fillId="34" borderId="6" xfId="45" applyNumberFormat="1" applyFont="1" applyFill="1" applyBorder="1" applyAlignment="1">
      <alignment horizontal="center" wrapText="1"/>
    </xf>
    <xf numFmtId="164" fontId="4" fillId="34" borderId="3" xfId="45" applyNumberFormat="1" applyFont="1" applyFill="1" applyBorder="1" applyAlignment="1">
      <alignment horizontal="center" wrapText="1"/>
    </xf>
    <xf numFmtId="165" fontId="4" fillId="34" borderId="6" xfId="45" applyNumberFormat="1" applyFont="1" applyFill="1" applyBorder="1" applyAlignment="1">
      <alignment horizontal="center" wrapText="1"/>
    </xf>
    <xf numFmtId="165" fontId="27" fillId="34" borderId="5" xfId="0" applyNumberFormat="1" applyFont="1" applyFill="1" applyBorder="1" applyAlignment="1"/>
    <xf numFmtId="165" fontId="0" fillId="34" borderId="5" xfId="0" applyNumberFormat="1" applyFill="1" applyBorder="1" applyAlignment="1"/>
    <xf numFmtId="167" fontId="27" fillId="34" borderId="5" xfId="0" applyNumberFormat="1" applyFont="1" applyFill="1" applyBorder="1" applyAlignment="1"/>
    <xf numFmtId="0" fontId="27" fillId="34" borderId="3" xfId="0" applyFont="1" applyFill="1" applyBorder="1" applyAlignment="1"/>
    <xf numFmtId="3" fontId="4" fillId="34" borderId="3" xfId="45" applyNumberFormat="1" applyFont="1" applyFill="1" applyBorder="1" applyAlignment="1">
      <alignment horizontal="center" wrapText="1"/>
    </xf>
    <xf numFmtId="165" fontId="4" fillId="34" borderId="3" xfId="45" applyNumberFormat="1" applyFont="1" applyFill="1" applyBorder="1" applyAlignment="1">
      <alignment horizontal="center" wrapText="1"/>
    </xf>
    <xf numFmtId="166" fontId="4" fillId="34" borderId="3" xfId="45" applyNumberFormat="1" applyFont="1" applyFill="1" applyBorder="1" applyAlignment="1">
      <alignment horizontal="center" wrapText="1"/>
    </xf>
    <xf numFmtId="2" fontId="4" fillId="34" borderId="3" xfId="45" applyNumberFormat="1" applyFont="1" applyFill="1" applyBorder="1" applyAlignment="1">
      <alignment horizontal="center" wrapText="1"/>
    </xf>
    <xf numFmtId="166" fontId="0" fillId="0" borderId="0" xfId="0" applyNumberFormat="1"/>
    <xf numFmtId="166" fontId="0" fillId="0" borderId="1" xfId="0" applyNumberFormat="1" applyBorder="1"/>
    <xf numFmtId="166" fontId="0" fillId="36" borderId="0" xfId="0" applyNumberFormat="1" applyFill="1"/>
    <xf numFmtId="166" fontId="5" fillId="33" borderId="2" xfId="0" applyNumberFormat="1" applyFont="1" applyFill="1" applyBorder="1"/>
    <xf numFmtId="0" fontId="4" fillId="34" borderId="3" xfId="45" applyNumberFormat="1" applyFont="1" applyFill="1" applyBorder="1" applyAlignment="1">
      <alignment horizontal="center" wrapText="1"/>
    </xf>
    <xf numFmtId="0" fontId="27" fillId="0" borderId="0" xfId="0" applyFont="1" applyFill="1" applyBorder="1" applyAlignment="1"/>
    <xf numFmtId="0" fontId="27" fillId="34" borderId="3" xfId="0" applyFont="1" applyFill="1" applyBorder="1" applyAlignment="1"/>
    <xf numFmtId="0" fontId="0" fillId="0" borderId="0" xfId="0" applyFill="1"/>
    <xf numFmtId="168" fontId="4" fillId="34" borderId="3" xfId="45" applyNumberFormat="1" applyFont="1" applyFill="1" applyBorder="1" applyAlignment="1">
      <alignment horizontal="center" wrapText="1"/>
    </xf>
    <xf numFmtId="3" fontId="4" fillId="35" borderId="3" xfId="45" applyNumberFormat="1" applyFont="1" applyFill="1" applyBorder="1" applyAlignment="1">
      <alignment horizontal="center" wrapText="1"/>
    </xf>
    <xf numFmtId="0" fontId="27" fillId="34" borderId="6" xfId="0" applyFont="1" applyFill="1" applyBorder="1" applyAlignment="1"/>
    <xf numFmtId="3" fontId="4" fillId="35" borderId="6" xfId="45" applyNumberFormat="1" applyFont="1" applyFill="1" applyBorder="1" applyAlignment="1">
      <alignment horizontal="center" wrapText="1"/>
    </xf>
    <xf numFmtId="1" fontId="4" fillId="34" borderId="3" xfId="45" applyNumberFormat="1" applyFont="1" applyFill="1" applyBorder="1" applyAlignment="1">
      <alignment horizontal="center" wrapText="1"/>
    </xf>
    <xf numFmtId="3" fontId="6" fillId="36" borderId="0" xfId="0" applyNumberFormat="1" applyFont="1" applyFill="1"/>
    <xf numFmtId="3" fontId="6" fillId="0" borderId="0" xfId="0" applyNumberFormat="1" applyFont="1"/>
    <xf numFmtId="166" fontId="6" fillId="0" borderId="0" xfId="0" applyNumberFormat="1" applyFont="1"/>
    <xf numFmtId="3" fontId="28" fillId="34" borderId="3" xfId="0" applyNumberFormat="1" applyFont="1" applyFill="1" applyBorder="1" applyAlignment="1">
      <alignment horizontal="center" wrapText="1"/>
    </xf>
    <xf numFmtId="0" fontId="28" fillId="34" borderId="7" xfId="0" applyFont="1" applyFill="1" applyBorder="1" applyAlignment="1"/>
    <xf numFmtId="0" fontId="28" fillId="34" borderId="2" xfId="0" applyFont="1" applyFill="1" applyBorder="1" applyAlignment="1"/>
    <xf numFmtId="0" fontId="28" fillId="34" borderId="8" xfId="0" applyFont="1" applyFill="1" applyBorder="1" applyAlignment="1"/>
    <xf numFmtId="0" fontId="5" fillId="33" borderId="7" xfId="0" applyFont="1" applyFill="1" applyBorder="1"/>
    <xf numFmtId="0" fontId="0" fillId="33" borderId="2" xfId="0" applyFill="1" applyBorder="1"/>
    <xf numFmtId="3" fontId="0" fillId="33" borderId="2" xfId="0" applyNumberFormat="1" applyFill="1" applyBorder="1"/>
    <xf numFmtId="0" fontId="0" fillId="33" borderId="8" xfId="0" applyFill="1" applyBorder="1"/>
    <xf numFmtId="0" fontId="5" fillId="33" borderId="3" xfId="0" applyFont="1" applyFill="1" applyBorder="1"/>
    <xf numFmtId="3" fontId="5" fillId="33" borderId="3" xfId="0" applyNumberFormat="1" applyFont="1" applyFill="1" applyBorder="1" applyAlignment="1">
      <alignment wrapText="1"/>
    </xf>
    <xf numFmtId="0" fontId="5" fillId="33" borderId="3" xfId="0" applyFont="1" applyFill="1" applyBorder="1" applyAlignment="1">
      <alignment wrapText="1"/>
    </xf>
    <xf numFmtId="0" fontId="5" fillId="0" borderId="0" xfId="0" applyFont="1"/>
    <xf numFmtId="0" fontId="7" fillId="0" borderId="3" xfId="0" applyFont="1" applyBorder="1" applyAlignment="1">
      <alignment vertical="center"/>
    </xf>
    <xf numFmtId="0" fontId="5" fillId="0" borderId="3" xfId="0" applyFont="1" applyBorder="1"/>
    <xf numFmtId="3" fontId="5" fillId="0" borderId="3" xfId="0" applyNumberFormat="1" applyFont="1" applyBorder="1"/>
    <xf numFmtId="0" fontId="2" fillId="0" borderId="3" xfId="0" applyFont="1" applyBorder="1" applyAlignment="1">
      <alignment vertical="center"/>
    </xf>
    <xf numFmtId="0" fontId="0" fillId="0" borderId="3" xfId="0" applyBorder="1"/>
    <xf numFmtId="3" fontId="0" fillId="0" borderId="3" xfId="0" applyNumberFormat="1" applyBorder="1"/>
    <xf numFmtId="0" fontId="2" fillId="36" borderId="7" xfId="0" applyFont="1" applyFill="1" applyBorder="1" applyAlignment="1">
      <alignment vertical="center"/>
    </xf>
    <xf numFmtId="0" fontId="2" fillId="36" borderId="2" xfId="0" applyFont="1" applyFill="1" applyBorder="1" applyAlignment="1">
      <alignment vertical="center"/>
    </xf>
    <xf numFmtId="0" fontId="0" fillId="36" borderId="2" xfId="0" applyFill="1" applyBorder="1"/>
    <xf numFmtId="3" fontId="0" fillId="36" borderId="2" xfId="0" applyNumberFormat="1" applyFill="1" applyBorder="1"/>
    <xf numFmtId="0" fontId="0" fillId="36" borderId="8" xfId="0" applyFill="1" applyBorder="1"/>
    <xf numFmtId="3" fontId="1" fillId="0" borderId="3" xfId="0" applyNumberFormat="1" applyFont="1" applyBorder="1"/>
    <xf numFmtId="10" fontId="0" fillId="0" borderId="1" xfId="0" applyNumberFormat="1" applyBorder="1"/>
    <xf numFmtId="164" fontId="0" fillId="36" borderId="0" xfId="0" applyNumberFormat="1" applyFill="1" applyAlignment="1">
      <alignment wrapText="1"/>
    </xf>
    <xf numFmtId="0" fontId="30" fillId="0" borderId="0" xfId="41" applyFont="1" applyBorder="1"/>
    <xf numFmtId="0" fontId="22" fillId="0" borderId="0" xfId="41" applyBorder="1"/>
    <xf numFmtId="3" fontId="22" fillId="0" borderId="0" xfId="41" applyNumberFormat="1" applyBorder="1"/>
    <xf numFmtId="0" fontId="0" fillId="0" borderId="0" xfId="0" applyBorder="1"/>
    <xf numFmtId="1" fontId="0" fillId="0" borderId="0" xfId="0" applyNumberFormat="1"/>
    <xf numFmtId="43" fontId="0" fillId="0" borderId="0" xfId="28" applyFont="1"/>
    <xf numFmtId="43" fontId="0" fillId="0" borderId="1" xfId="28" applyFont="1" applyBorder="1"/>
    <xf numFmtId="1" fontId="0" fillId="0" borderId="1" xfId="0" applyNumberFormat="1" applyBorder="1"/>
    <xf numFmtId="43" fontId="8" fillId="36" borderId="0" xfId="28" applyFont="1" applyFill="1"/>
    <xf numFmtId="1" fontId="0" fillId="36" borderId="0" xfId="0" applyNumberFormat="1" applyFill="1"/>
    <xf numFmtId="0" fontId="5" fillId="34" borderId="7" xfId="0" applyFont="1" applyFill="1" applyBorder="1"/>
    <xf numFmtId="0" fontId="0" fillId="34" borderId="2" xfId="0" applyFill="1" applyBorder="1"/>
    <xf numFmtId="0" fontId="0" fillId="34" borderId="8" xfId="0" applyFill="1" applyBorder="1"/>
    <xf numFmtId="0" fontId="0" fillId="34" borderId="3" xfId="0" applyFill="1" applyBorder="1"/>
    <xf numFmtId="0" fontId="5" fillId="34" borderId="3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vertical="center"/>
    </xf>
    <xf numFmtId="164" fontId="0" fillId="0" borderId="0" xfId="0" applyNumberFormat="1" applyBorder="1"/>
    <xf numFmtId="167" fontId="0" fillId="0" borderId="0" xfId="0" applyNumberFormat="1" applyBorder="1"/>
    <xf numFmtId="165" fontId="0" fillId="0" borderId="0" xfId="0" applyNumberFormat="1" applyBorder="1"/>
    <xf numFmtId="164" fontId="0" fillId="36" borderId="4" xfId="0" applyNumberFormat="1" applyFill="1" applyBorder="1"/>
    <xf numFmtId="0" fontId="4" fillId="0" borderId="9" xfId="45" applyNumberFormat="1" applyFont="1" applyFill="1" applyBorder="1" applyAlignment="1"/>
    <xf numFmtId="0" fontId="2" fillId="36" borderId="4" xfId="0" applyFont="1" applyFill="1" applyBorder="1" applyAlignment="1">
      <alignment vertical="center"/>
    </xf>
    <xf numFmtId="164" fontId="5" fillId="0" borderId="9" xfId="0" applyNumberFormat="1" applyFont="1" applyBorder="1"/>
    <xf numFmtId="167" fontId="5" fillId="0" borderId="10" xfId="0" applyNumberFormat="1" applyFont="1" applyBorder="1"/>
    <xf numFmtId="164" fontId="5" fillId="0" borderId="10" xfId="0" applyNumberFormat="1" applyFont="1" applyBorder="1"/>
    <xf numFmtId="165" fontId="5" fillId="0" borderId="10" xfId="0" applyNumberFormat="1" applyFont="1" applyBorder="1"/>
    <xf numFmtId="165" fontId="5" fillId="0" borderId="9" xfId="0" applyNumberFormat="1" applyFont="1" applyBorder="1"/>
    <xf numFmtId="6" fontId="0" fillId="38" borderId="0" xfId="0" applyNumberFormat="1" applyFill="1"/>
    <xf numFmtId="0" fontId="7" fillId="0" borderId="1" xfId="0" applyFont="1" applyBorder="1" applyAlignment="1">
      <alignment vertical="center"/>
    </xf>
    <xf numFmtId="164" fontId="0" fillId="38" borderId="0" xfId="0" applyNumberFormat="1" applyFill="1" applyBorder="1"/>
    <xf numFmtId="167" fontId="0" fillId="38" borderId="0" xfId="0" applyNumberFormat="1" applyFill="1" applyBorder="1"/>
    <xf numFmtId="165" fontId="0" fillId="38" borderId="0" xfId="0" applyNumberFormat="1" applyFill="1" applyBorder="1"/>
    <xf numFmtId="0" fontId="0" fillId="38" borderId="0" xfId="0" applyFill="1"/>
    <xf numFmtId="165" fontId="0" fillId="38" borderId="0" xfId="0" applyNumberFormat="1" applyFill="1"/>
    <xf numFmtId="2" fontId="0" fillId="38" borderId="0" xfId="0" applyNumberFormat="1" applyFill="1"/>
    <xf numFmtId="3" fontId="5" fillId="0" borderId="1" xfId="0" applyNumberFormat="1" applyFont="1" applyBorder="1"/>
    <xf numFmtId="166" fontId="5" fillId="0" borderId="1" xfId="0" applyNumberFormat="1" applyFont="1" applyBorder="1"/>
    <xf numFmtId="43" fontId="5" fillId="0" borderId="1" xfId="28" applyFont="1" applyBorder="1"/>
    <xf numFmtId="1" fontId="5" fillId="0" borderId="1" xfId="0" applyNumberFormat="1" applyFont="1" applyBorder="1"/>
    <xf numFmtId="0" fontId="0" fillId="37" borderId="0" xfId="0" applyFill="1"/>
    <xf numFmtId="166" fontId="0" fillId="37" borderId="0" xfId="0" applyNumberFormat="1" applyFill="1"/>
    <xf numFmtId="165" fontId="5" fillId="0" borderId="1" xfId="0" applyNumberFormat="1" applyFont="1" applyBorder="1"/>
    <xf numFmtId="2" fontId="5" fillId="0" borderId="1" xfId="0" applyNumberFormat="1" applyFont="1" applyBorder="1"/>
    <xf numFmtId="3" fontId="1" fillId="38" borderId="0" xfId="0" applyNumberFormat="1" applyFont="1" applyFill="1" applyBorder="1"/>
    <xf numFmtId="38" fontId="5" fillId="33" borderId="2" xfId="0" applyNumberFormat="1" applyFont="1" applyFill="1" applyBorder="1"/>
    <xf numFmtId="10" fontId="1" fillId="36" borderId="0" xfId="0" applyNumberFormat="1" applyFont="1" applyFill="1"/>
    <xf numFmtId="10" fontId="31" fillId="33" borderId="2" xfId="0" applyNumberFormat="1" applyFont="1" applyFill="1" applyBorder="1"/>
    <xf numFmtId="0" fontId="2" fillId="37" borderId="0" xfId="0" applyFont="1" applyFill="1" applyAlignment="1">
      <alignment vertical="center"/>
    </xf>
    <xf numFmtId="0" fontId="2" fillId="38" borderId="0" xfId="0" applyFont="1" applyFill="1" applyAlignment="1">
      <alignment vertical="center"/>
    </xf>
    <xf numFmtId="3" fontId="0" fillId="38" borderId="0" xfId="0" applyNumberFormat="1" applyFill="1"/>
    <xf numFmtId="38" fontId="0" fillId="38" borderId="0" xfId="0" applyNumberFormat="1" applyFill="1"/>
    <xf numFmtId="10" fontId="29" fillId="38" borderId="0" xfId="0" applyNumberFormat="1" applyFont="1" applyFill="1"/>
    <xf numFmtId="0" fontId="1" fillId="38" borderId="0" xfId="0" applyFont="1" applyFill="1"/>
    <xf numFmtId="3" fontId="0" fillId="37" borderId="22" xfId="0" applyNumberFormat="1" applyFill="1" applyBorder="1"/>
    <xf numFmtId="38" fontId="0" fillId="37" borderId="22" xfId="0" applyNumberFormat="1" applyFill="1" applyBorder="1"/>
    <xf numFmtId="0" fontId="0" fillId="37" borderId="22" xfId="0" applyFill="1" applyBorder="1"/>
    <xf numFmtId="0" fontId="2" fillId="37" borderId="22" xfId="0" applyFont="1" applyFill="1" applyBorder="1" applyAlignment="1">
      <alignment vertical="center"/>
    </xf>
    <xf numFmtId="0" fontId="0" fillId="37" borderId="21" xfId="0" applyFill="1" applyBorder="1"/>
    <xf numFmtId="0" fontId="1" fillId="37" borderId="21" xfId="0" applyFont="1" applyFill="1" applyBorder="1"/>
    <xf numFmtId="0" fontId="0" fillId="0" borderId="23" xfId="0" applyBorder="1"/>
    <xf numFmtId="0" fontId="1" fillId="37" borderId="24" xfId="0" applyFont="1" applyFill="1" applyBorder="1"/>
    <xf numFmtId="0" fontId="0" fillId="37" borderId="25" xfId="0" applyFill="1" applyBorder="1"/>
    <xf numFmtId="0" fontId="2" fillId="37" borderId="25" xfId="0" applyFont="1" applyFill="1" applyBorder="1" applyAlignment="1">
      <alignment vertical="center"/>
    </xf>
    <xf numFmtId="0" fontId="0" fillId="37" borderId="26" xfId="0" applyFill="1" applyBorder="1"/>
    <xf numFmtId="38" fontId="0" fillId="37" borderId="25" xfId="0" applyNumberFormat="1" applyFill="1" applyBorder="1"/>
    <xf numFmtId="3" fontId="0" fillId="37" borderId="25" xfId="0" applyNumberFormat="1" applyFill="1" applyBorder="1"/>
    <xf numFmtId="3" fontId="0" fillId="37" borderId="23" xfId="0" applyNumberFormat="1" applyFill="1" applyBorder="1"/>
    <xf numFmtId="38" fontId="0" fillId="37" borderId="23" xfId="0" applyNumberFormat="1" applyFill="1" applyBorder="1"/>
    <xf numFmtId="38" fontId="0" fillId="37" borderId="27" xfId="0" applyNumberFormat="1" applyFill="1" applyBorder="1"/>
    <xf numFmtId="3" fontId="0" fillId="37" borderId="28" xfId="0" applyNumberFormat="1" applyFill="1" applyBorder="1"/>
    <xf numFmtId="0" fontId="2" fillId="37" borderId="29" xfId="0" applyFont="1" applyFill="1" applyBorder="1" applyAlignment="1">
      <alignment vertical="center"/>
    </xf>
    <xf numFmtId="10" fontId="29" fillId="37" borderId="23" xfId="0" applyNumberFormat="1" applyFont="1" applyFill="1" applyBorder="1"/>
    <xf numFmtId="0" fontId="0" fillId="38" borderId="31" xfId="0" applyFill="1" applyBorder="1"/>
    <xf numFmtId="0" fontId="2" fillId="38" borderId="31" xfId="0" applyFont="1" applyFill="1" applyBorder="1" applyAlignment="1">
      <alignment vertical="center"/>
    </xf>
    <xf numFmtId="0" fontId="0" fillId="38" borderId="30" xfId="0" applyFill="1" applyBorder="1"/>
    <xf numFmtId="0" fontId="1" fillId="38" borderId="31" xfId="0" applyFont="1" applyFill="1" applyBorder="1"/>
    <xf numFmtId="3" fontId="0" fillId="38" borderId="32" xfId="0" applyNumberFormat="1" applyFill="1" applyBorder="1"/>
    <xf numFmtId="38" fontId="0" fillId="38" borderId="32" xfId="0" applyNumberFormat="1" applyFill="1" applyBorder="1"/>
    <xf numFmtId="0" fontId="0" fillId="38" borderId="32" xfId="0" applyFill="1" applyBorder="1"/>
    <xf numFmtId="0" fontId="2" fillId="38" borderId="32" xfId="0" applyFont="1" applyFill="1" applyBorder="1" applyAlignment="1">
      <alignment vertical="center"/>
    </xf>
    <xf numFmtId="0" fontId="0" fillId="37" borderId="23" xfId="0" applyFill="1" applyBorder="1"/>
    <xf numFmtId="0" fontId="0" fillId="37" borderId="33" xfId="0" applyFill="1" applyBorder="1"/>
    <xf numFmtId="0" fontId="0" fillId="37" borderId="27" xfId="0" applyFill="1" applyBorder="1"/>
    <xf numFmtId="0" fontId="2" fillId="37" borderId="27" xfId="0" applyFont="1" applyFill="1" applyBorder="1" applyAlignment="1">
      <alignment vertical="center"/>
    </xf>
    <xf numFmtId="0" fontId="2" fillId="37" borderId="23" xfId="0" applyFont="1" applyFill="1" applyBorder="1" applyAlignment="1">
      <alignment vertical="center"/>
    </xf>
    <xf numFmtId="0" fontId="1" fillId="37" borderId="28" xfId="0" applyFont="1" applyFill="1" applyBorder="1"/>
    <xf numFmtId="0" fontId="1" fillId="37" borderId="34" xfId="0" applyFont="1" applyFill="1" applyBorder="1"/>
    <xf numFmtId="0" fontId="0" fillId="37" borderId="28" xfId="0" applyFill="1" applyBorder="1"/>
    <xf numFmtId="0" fontId="1" fillId="0" borderId="3" xfId="44" applyBorder="1"/>
    <xf numFmtId="3" fontId="1" fillId="0" borderId="3" xfId="44" applyNumberFormat="1" applyBorder="1"/>
    <xf numFmtId="44" fontId="1" fillId="0" borderId="3" xfId="30" applyFont="1" applyBorder="1"/>
    <xf numFmtId="172" fontId="1" fillId="0" borderId="3" xfId="30" applyNumberFormat="1" applyFont="1" applyBorder="1"/>
    <xf numFmtId="3" fontId="1" fillId="37" borderId="3" xfId="44" applyNumberFormat="1" applyFont="1" applyFill="1" applyBorder="1"/>
    <xf numFmtId="3" fontId="0" fillId="0" borderId="0" xfId="0" applyNumberFormat="1" applyFill="1"/>
    <xf numFmtId="0" fontId="2" fillId="0" borderId="0" xfId="0" applyFont="1" applyFill="1" applyAlignment="1">
      <alignment vertical="center"/>
    </xf>
    <xf numFmtId="2" fontId="0" fillId="0" borderId="0" xfId="0" applyNumberFormat="1" applyFill="1"/>
    <xf numFmtId="165" fontId="0" fillId="0" borderId="0" xfId="0" applyNumberFormat="1" applyFill="1"/>
    <xf numFmtId="6" fontId="27" fillId="0" borderId="0" xfId="43" applyNumberFormat="1" applyFont="1" applyAlignment="1"/>
    <xf numFmtId="167" fontId="0" fillId="38" borderId="0" xfId="0" applyNumberFormat="1" applyFill="1"/>
    <xf numFmtId="164" fontId="0" fillId="38" borderId="0" xfId="0" applyNumberFormat="1" applyFill="1"/>
    <xf numFmtId="164" fontId="0" fillId="0" borderId="0" xfId="0" applyNumberFormat="1" applyFill="1"/>
    <xf numFmtId="167" fontId="0" fillId="0" borderId="0" xfId="0" applyNumberFormat="1" applyFill="1"/>
    <xf numFmtId="0" fontId="32" fillId="38" borderId="0" xfId="45" applyNumberFormat="1" applyFont="1" applyFill="1" applyBorder="1" applyAlignment="1"/>
    <xf numFmtId="167" fontId="0" fillId="0" borderId="0" xfId="0" applyNumberFormat="1" applyFill="1" applyBorder="1"/>
    <xf numFmtId="165" fontId="0" fillId="0" borderId="0" xfId="0" applyNumberFormat="1" applyFill="1" applyBorder="1"/>
    <xf numFmtId="6" fontId="0" fillId="0" borderId="0" xfId="0" applyNumberFormat="1" applyFill="1"/>
    <xf numFmtId="6" fontId="0" fillId="38" borderId="0" xfId="0" applyNumberFormat="1" applyFill="1" applyBorder="1"/>
    <xf numFmtId="6" fontId="0" fillId="0" borderId="0" xfId="0" applyNumberFormat="1" applyFill="1" applyBorder="1"/>
    <xf numFmtId="164" fontId="0" fillId="0" borderId="0" xfId="0" applyNumberFormat="1" applyFill="1" applyBorder="1"/>
    <xf numFmtId="164" fontId="1" fillId="38" borderId="0" xfId="0" applyNumberFormat="1" applyFont="1" applyFill="1" applyBorder="1"/>
    <xf numFmtId="166" fontId="0" fillId="0" borderId="0" xfId="0" applyNumberFormat="1" applyFill="1"/>
    <xf numFmtId="0" fontId="33" fillId="0" borderId="0" xfId="0" applyFont="1"/>
    <xf numFmtId="165" fontId="1" fillId="36" borderId="0" xfId="0" applyNumberFormat="1" applyFont="1" applyFill="1"/>
    <xf numFmtId="166" fontId="1" fillId="36" borderId="0" xfId="0" applyNumberFormat="1" applyFont="1" applyFill="1"/>
    <xf numFmtId="2" fontId="1" fillId="36" borderId="0" xfId="0" applyNumberFormat="1" applyFont="1" applyFill="1"/>
    <xf numFmtId="3" fontId="6" fillId="0" borderId="0" xfId="0" applyNumberFormat="1" applyFont="1" applyFill="1"/>
    <xf numFmtId="10" fontId="1" fillId="37" borderId="23" xfId="0" applyNumberFormat="1" applyFont="1" applyFill="1" applyBorder="1"/>
    <xf numFmtId="165" fontId="0" fillId="38" borderId="4" xfId="0" applyNumberFormat="1" applyFill="1" applyBorder="1"/>
    <xf numFmtId="3" fontId="0" fillId="38" borderId="22" xfId="0" applyNumberFormat="1" applyFill="1" applyBorder="1"/>
    <xf numFmtId="3" fontId="0" fillId="38" borderId="23" xfId="0" applyNumberFormat="1" applyFill="1" applyBorder="1"/>
    <xf numFmtId="3" fontId="0" fillId="38" borderId="28" xfId="0" applyNumberFormat="1" applyFill="1" applyBorder="1"/>
    <xf numFmtId="3" fontId="0" fillId="38" borderId="25" xfId="0" applyNumberFormat="1" applyFill="1" applyBorder="1"/>
    <xf numFmtId="3" fontId="0" fillId="0" borderId="32" xfId="0" applyNumberFormat="1" applyFill="1" applyBorder="1"/>
    <xf numFmtId="10" fontId="1" fillId="0" borderId="0" xfId="0" applyNumberFormat="1" applyFont="1"/>
    <xf numFmtId="0" fontId="1" fillId="0" borderId="0" xfId="0" applyFont="1" applyFill="1"/>
    <xf numFmtId="2" fontId="1" fillId="0" borderId="4" xfId="0" applyNumberFormat="1" applyFont="1" applyBorder="1"/>
    <xf numFmtId="0" fontId="1" fillId="0" borderId="4" xfId="0" applyFont="1" applyBorder="1"/>
    <xf numFmtId="2" fontId="1" fillId="0" borderId="0" xfId="0" applyNumberFormat="1" applyFont="1"/>
    <xf numFmtId="2" fontId="1" fillId="0" borderId="0" xfId="0" applyNumberFormat="1" applyFont="1" applyFill="1"/>
    <xf numFmtId="0" fontId="1" fillId="0" borderId="4" xfId="0" applyFont="1" applyFill="1" applyBorder="1"/>
    <xf numFmtId="2" fontId="1" fillId="38" borderId="0" xfId="0" applyNumberFormat="1" applyFont="1" applyFill="1"/>
    <xf numFmtId="1" fontId="5" fillId="33" borderId="2" xfId="0" applyNumberFormat="1" applyFont="1" applyFill="1" applyBorder="1"/>
    <xf numFmtId="10" fontId="29" fillId="37" borderId="21" xfId="0" applyNumberFormat="1" applyFont="1" applyFill="1" applyBorder="1"/>
    <xf numFmtId="10" fontId="1" fillId="38" borderId="0" xfId="0" applyNumberFormat="1" applyFont="1" applyFill="1"/>
    <xf numFmtId="10" fontId="1" fillId="37" borderId="25" xfId="0" applyNumberFormat="1" applyFont="1" applyFill="1" applyBorder="1"/>
    <xf numFmtId="3" fontId="0" fillId="37" borderId="0" xfId="0" applyNumberFormat="1" applyFill="1" applyBorder="1"/>
    <xf numFmtId="0" fontId="2" fillId="38" borderId="29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35" xfId="0" applyFont="1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165" fontId="0" fillId="37" borderId="0" xfId="0" applyNumberFormat="1" applyFill="1"/>
    <xf numFmtId="166" fontId="0" fillId="38" borderId="0" xfId="0" applyNumberFormat="1" applyFill="1"/>
    <xf numFmtId="3" fontId="0" fillId="0" borderId="3" xfId="0" applyNumberForma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28" fillId="34" borderId="7" xfId="0" applyFont="1" applyFill="1" applyBorder="1" applyAlignment="1"/>
    <xf numFmtId="0" fontId="0" fillId="0" borderId="2" xfId="0" applyBorder="1" applyAlignment="1"/>
    <xf numFmtId="0" fontId="0" fillId="0" borderId="8" xfId="0" applyBorder="1" applyAlignment="1"/>
    <xf numFmtId="0" fontId="28" fillId="34" borderId="11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left"/>
    </xf>
    <xf numFmtId="0" fontId="27" fillId="0" borderId="2" xfId="0" applyFont="1" applyBorder="1" applyAlignment="1"/>
    <xf numFmtId="0" fontId="28" fillId="34" borderId="3" xfId="0" applyFont="1" applyFill="1" applyBorder="1" applyAlignment="1"/>
    <xf numFmtId="0" fontId="27" fillId="0" borderId="3" xfId="0" applyFont="1" applyBorder="1" applyAlignment="1"/>
    <xf numFmtId="0" fontId="28" fillId="34" borderId="2" xfId="0" applyFont="1" applyFill="1" applyBorder="1" applyAlignment="1"/>
    <xf numFmtId="0" fontId="28" fillId="34" borderId="8" xfId="0" applyFont="1" applyFill="1" applyBorder="1" applyAlignment="1"/>
    <xf numFmtId="0" fontId="28" fillId="34" borderId="7" xfId="0" applyFont="1" applyFill="1" applyBorder="1" applyAlignment="1">
      <alignment horizontal="center"/>
    </xf>
    <xf numFmtId="0" fontId="28" fillId="34" borderId="2" xfId="0" applyFont="1" applyFill="1" applyBorder="1" applyAlignment="1">
      <alignment horizontal="center"/>
    </xf>
    <xf numFmtId="0" fontId="28" fillId="34" borderId="8" xfId="0" applyFont="1" applyFill="1" applyBorder="1" applyAlignment="1">
      <alignment horizontal="center"/>
    </xf>
    <xf numFmtId="0" fontId="27" fillId="0" borderId="8" xfId="0" applyFont="1" applyBorder="1" applyAlignment="1"/>
    <xf numFmtId="0" fontId="28" fillId="34" borderId="11" xfId="0" applyFont="1" applyFill="1" applyBorder="1" applyAlignment="1"/>
    <xf numFmtId="0" fontId="27" fillId="34" borderId="0" xfId="0" applyFont="1" applyFill="1" applyBorder="1" applyAlignment="1"/>
    <xf numFmtId="0" fontId="0" fillId="0" borderId="0" xfId="0" applyAlignment="1"/>
    <xf numFmtId="0" fontId="27" fillId="34" borderId="3" xfId="0" applyFont="1" applyFill="1" applyBorder="1" applyAlignment="1"/>
    <xf numFmtId="0" fontId="27" fillId="34" borderId="2" xfId="0" applyFont="1" applyFill="1" applyBorder="1" applyAlignment="1"/>
    <xf numFmtId="0" fontId="4" fillId="34" borderId="5" xfId="45" applyNumberFormat="1" applyFont="1" applyFill="1" applyBorder="1" applyAlignment="1">
      <alignment horizontal="center" wrapText="1"/>
    </xf>
    <xf numFmtId="0" fontId="4" fillId="34" borderId="6" xfId="45" applyNumberFormat="1" applyFont="1" applyFill="1" applyBorder="1" applyAlignment="1">
      <alignment horizontal="center" wrapText="1"/>
    </xf>
    <xf numFmtId="3" fontId="4" fillId="35" borderId="5" xfId="45" applyNumberFormat="1" applyFont="1" applyFill="1" applyBorder="1" applyAlignment="1">
      <alignment horizontal="center" wrapText="1"/>
    </xf>
    <xf numFmtId="0" fontId="0" fillId="0" borderId="6" xfId="0" applyBorder="1" applyAlignment="1"/>
    <xf numFmtId="166" fontId="4" fillId="34" borderId="5" xfId="45" applyNumberFormat="1" applyFont="1" applyFill="1" applyBorder="1" applyAlignment="1">
      <alignment horizontal="center" wrapText="1"/>
    </xf>
    <xf numFmtId="3" fontId="4" fillId="34" borderId="5" xfId="45" applyNumberFormat="1" applyFont="1" applyFill="1" applyBorder="1" applyAlignment="1">
      <alignment horizontal="center" wrapText="1"/>
    </xf>
    <xf numFmtId="2" fontId="4" fillId="34" borderId="5" xfId="45" applyNumberFormat="1" applyFont="1" applyFill="1" applyBorder="1" applyAlignment="1">
      <alignment horizontal="center" wrapText="1"/>
    </xf>
    <xf numFmtId="3" fontId="28" fillId="34" borderId="3" xfId="0" applyNumberFormat="1" applyFont="1" applyFill="1" applyBorder="1" applyAlignment="1">
      <alignment horizontal="center"/>
    </xf>
    <xf numFmtId="0" fontId="34" fillId="0" borderId="0" xfId="69"/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 2" xfId="30" xr:uid="{00000000-0005-0000-0000-00001E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69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9000000}"/>
    <cellStyle name="Normal 3" xfId="41" xr:uid="{00000000-0005-0000-0000-00002A000000}"/>
    <cellStyle name="Normal 4" xfId="42" xr:uid="{00000000-0005-0000-0000-00002B000000}"/>
    <cellStyle name="Normal 5" xfId="43" xr:uid="{00000000-0005-0000-0000-00002C000000}"/>
    <cellStyle name="Normal 6" xfId="44" xr:uid="{00000000-0005-0000-0000-00002D000000}"/>
    <cellStyle name="Normal_Sheet2" xfId="45" xr:uid="{00000000-0005-0000-0000-00002E000000}"/>
    <cellStyle name="Note 2" xfId="46" xr:uid="{00000000-0005-0000-0000-00002F000000}"/>
    <cellStyle name="Output" xfId="47" builtinId="21" customBuiltin="1"/>
    <cellStyle name="sCurrency" xfId="48" xr:uid="{00000000-0005-0000-0000-000031000000}"/>
    <cellStyle name="sDate" xfId="49" xr:uid="{00000000-0005-0000-0000-000032000000}"/>
    <cellStyle name="sDecimal" xfId="50" xr:uid="{00000000-0005-0000-0000-000033000000}"/>
    <cellStyle name="sInteger" xfId="51" xr:uid="{00000000-0005-0000-0000-000034000000}"/>
    <cellStyle name="sLongDate" xfId="52" xr:uid="{00000000-0005-0000-0000-000035000000}"/>
    <cellStyle name="sLongTime" xfId="53" xr:uid="{00000000-0005-0000-0000-000036000000}"/>
    <cellStyle name="sMediumDate" xfId="54" xr:uid="{00000000-0005-0000-0000-000037000000}"/>
    <cellStyle name="sMediumTime" xfId="55" xr:uid="{00000000-0005-0000-0000-000038000000}"/>
    <cellStyle name="sNumber" xfId="56" xr:uid="{00000000-0005-0000-0000-000039000000}"/>
    <cellStyle name="sPercent" xfId="57" xr:uid="{00000000-0005-0000-0000-00003A000000}"/>
    <cellStyle name="sPhone" xfId="58" xr:uid="{00000000-0005-0000-0000-00003B000000}"/>
    <cellStyle name="sPhoneExt" xfId="59" xr:uid="{00000000-0005-0000-0000-00003C000000}"/>
    <cellStyle name="sRichText" xfId="60" xr:uid="{00000000-0005-0000-0000-00003D000000}"/>
    <cellStyle name="sShortDate" xfId="61" xr:uid="{00000000-0005-0000-0000-00003E000000}"/>
    <cellStyle name="sShortTime" xfId="62" xr:uid="{00000000-0005-0000-0000-00003F000000}"/>
    <cellStyle name="sStandard" xfId="63" xr:uid="{00000000-0005-0000-0000-000040000000}"/>
    <cellStyle name="sText" xfId="64" xr:uid="{00000000-0005-0000-0000-000041000000}"/>
    <cellStyle name="sZip" xfId="65" xr:uid="{00000000-0005-0000-0000-000042000000}"/>
    <cellStyle name="Title" xfId="66" builtinId="15" customBuiltin="1"/>
    <cellStyle name="Total" xfId="67" builtinId="25" customBuiltin="1"/>
    <cellStyle name="Warning Text" xfId="6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versecountylibrary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35"/>
  <sheetViews>
    <sheetView tabSelected="1" zoomScaleNormal="100" workbookViewId="0">
      <selection sqref="A1:N1"/>
    </sheetView>
  </sheetViews>
  <sheetFormatPr defaultColWidth="9.140625" defaultRowHeight="12.75" x14ac:dyDescent="0.2"/>
  <cols>
    <col min="1" max="1" width="35.28515625" customWidth="1"/>
    <col min="2" max="2" width="12" customWidth="1"/>
    <col min="3" max="3" width="11.5703125" customWidth="1"/>
    <col min="4" max="4" width="6.7109375" customWidth="1"/>
    <col min="5" max="5" width="8.28515625" bestFit="1" customWidth="1"/>
    <col min="6" max="6" width="36.140625" bestFit="1" customWidth="1"/>
    <col min="7" max="7" width="23.85546875" bestFit="1" customWidth="1"/>
    <col min="8" max="8" width="15.42578125" bestFit="1" customWidth="1"/>
    <col min="9" max="9" width="11" bestFit="1" customWidth="1"/>
    <col min="10" max="10" width="6" bestFit="1" customWidth="1"/>
    <col min="11" max="11" width="12.42578125" bestFit="1" customWidth="1"/>
  </cols>
  <sheetData>
    <row r="1" spans="1:62" s="26" customFormat="1" x14ac:dyDescent="0.2">
      <c r="A1" s="273" t="s">
        <v>514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5"/>
      <c r="O1" s="23"/>
      <c r="P1" s="23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5"/>
      <c r="AL1" s="25"/>
      <c r="AM1" s="25"/>
      <c r="AN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</row>
    <row r="2" spans="1:62" s="26" customFormat="1" ht="25.5" x14ac:dyDescent="0.2">
      <c r="A2" s="27"/>
      <c r="B2" s="28" t="s">
        <v>500</v>
      </c>
      <c r="C2" s="28" t="s">
        <v>529</v>
      </c>
      <c r="D2" s="29" t="s">
        <v>79</v>
      </c>
      <c r="E2" s="30" t="s">
        <v>80</v>
      </c>
      <c r="F2" s="30" t="s">
        <v>69</v>
      </c>
      <c r="G2" s="30" t="s">
        <v>81</v>
      </c>
      <c r="H2" s="31" t="s">
        <v>82</v>
      </c>
      <c r="I2" s="32" t="s">
        <v>83</v>
      </c>
      <c r="J2" s="32" t="s">
        <v>84</v>
      </c>
      <c r="K2" s="31" t="s">
        <v>85</v>
      </c>
      <c r="L2" s="33" t="s">
        <v>86</v>
      </c>
      <c r="M2" s="34" t="s">
        <v>87</v>
      </c>
      <c r="N2" s="31" t="s">
        <v>88</v>
      </c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5"/>
      <c r="AL2" s="25"/>
      <c r="AM2" s="25"/>
      <c r="AN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</row>
    <row r="3" spans="1:62" x14ac:dyDescent="0.2">
      <c r="B3" s="13"/>
      <c r="C3" s="13"/>
      <c r="D3" s="13"/>
      <c r="E3" s="13"/>
      <c r="F3" s="2"/>
    </row>
    <row r="4" spans="1:62" x14ac:dyDescent="0.2">
      <c r="A4" s="5" t="s">
        <v>75</v>
      </c>
      <c r="B4" s="14"/>
      <c r="C4" s="14"/>
      <c r="D4" s="14"/>
      <c r="E4" s="14"/>
      <c r="F4" s="11"/>
      <c r="G4" s="7"/>
      <c r="H4" s="7"/>
      <c r="I4" s="7"/>
      <c r="J4" s="7"/>
      <c r="K4" s="7"/>
      <c r="L4" s="7"/>
      <c r="M4" s="7"/>
      <c r="N4" s="7"/>
    </row>
    <row r="5" spans="1:62" ht="15" x14ac:dyDescent="0.2">
      <c r="A5" s="1" t="s">
        <v>10</v>
      </c>
      <c r="B5" s="4">
        <v>99500</v>
      </c>
      <c r="C5" s="4">
        <v>100512</v>
      </c>
      <c r="D5" s="35">
        <f>SUM(C5-B5)</f>
        <v>1012</v>
      </c>
      <c r="E5" s="37">
        <f>SUM(D5/C5)</f>
        <v>1.0068449538363578E-2</v>
      </c>
      <c r="F5" t="s">
        <v>56</v>
      </c>
      <c r="G5" t="s">
        <v>89</v>
      </c>
      <c r="I5" t="s">
        <v>117</v>
      </c>
      <c r="J5">
        <v>82001</v>
      </c>
      <c r="K5" s="1" t="s">
        <v>45</v>
      </c>
      <c r="L5">
        <v>2</v>
      </c>
      <c r="M5">
        <v>1</v>
      </c>
      <c r="N5" s="2">
        <v>4</v>
      </c>
    </row>
    <row r="6" spans="1:62" ht="15" x14ac:dyDescent="0.2">
      <c r="A6" s="39" t="s">
        <v>12</v>
      </c>
      <c r="B6" s="41">
        <v>79858</v>
      </c>
      <c r="C6" s="41">
        <v>79955</v>
      </c>
      <c r="D6" s="46">
        <f>SUM(C6-B6)</f>
        <v>97</v>
      </c>
      <c r="E6" s="174">
        <f>SUM(D6/C6)</f>
        <v>1.2131824151084985E-3</v>
      </c>
      <c r="F6" s="40" t="s">
        <v>58</v>
      </c>
      <c r="G6" s="40" t="s">
        <v>90</v>
      </c>
      <c r="H6" s="40"/>
      <c r="I6" s="40" t="s">
        <v>118</v>
      </c>
      <c r="J6" s="40">
        <v>82601</v>
      </c>
      <c r="K6" s="39" t="s">
        <v>44</v>
      </c>
      <c r="L6" s="40">
        <v>1</v>
      </c>
      <c r="M6" s="40">
        <v>1</v>
      </c>
      <c r="N6" s="47">
        <v>3</v>
      </c>
    </row>
    <row r="7" spans="1:62" ht="15" x14ac:dyDescent="0.2">
      <c r="A7" s="1"/>
      <c r="B7" s="4"/>
      <c r="C7" s="4"/>
      <c r="D7" s="35"/>
      <c r="E7" s="37"/>
      <c r="K7" s="1"/>
    </row>
    <row r="8" spans="1:62" ht="15" x14ac:dyDescent="0.2">
      <c r="A8" s="5" t="s">
        <v>72</v>
      </c>
      <c r="B8" s="10"/>
      <c r="C8" s="10"/>
      <c r="D8" s="36"/>
      <c r="E8" s="126"/>
      <c r="F8" s="7"/>
      <c r="G8" s="7"/>
      <c r="H8" s="7"/>
      <c r="I8" s="7"/>
      <c r="J8" s="7"/>
      <c r="K8" s="8"/>
      <c r="L8" s="7"/>
      <c r="M8" s="7"/>
      <c r="N8" s="7"/>
    </row>
    <row r="9" spans="1:62" ht="15" x14ac:dyDescent="0.2">
      <c r="A9" s="1" t="s">
        <v>2</v>
      </c>
      <c r="B9" s="4">
        <v>46341</v>
      </c>
      <c r="C9" s="4">
        <v>47026</v>
      </c>
      <c r="D9" s="35">
        <f t="shared" ref="D9:D14" si="0">SUM(C9-B9)</f>
        <v>685</v>
      </c>
      <c r="E9" s="252">
        <f t="shared" ref="E9:E14" si="1">SUM(D9/C9)</f>
        <v>1.4566410071024539E-2</v>
      </c>
      <c r="F9" t="s">
        <v>48</v>
      </c>
      <c r="G9" t="s">
        <v>91</v>
      </c>
      <c r="I9" t="s">
        <v>119</v>
      </c>
      <c r="J9">
        <v>82718</v>
      </c>
      <c r="K9" s="1" t="s">
        <v>43</v>
      </c>
      <c r="L9">
        <v>1</v>
      </c>
      <c r="M9">
        <v>0</v>
      </c>
      <c r="N9" s="2">
        <v>2</v>
      </c>
    </row>
    <row r="10" spans="1:62" ht="15" x14ac:dyDescent="0.2">
      <c r="A10" s="39" t="s">
        <v>18</v>
      </c>
      <c r="B10" s="41">
        <v>42343</v>
      </c>
      <c r="C10" s="41">
        <v>42272</v>
      </c>
      <c r="D10" s="46">
        <f t="shared" si="0"/>
        <v>-71</v>
      </c>
      <c r="E10" s="48">
        <f t="shared" si="1"/>
        <v>-1.6795987887963664E-3</v>
      </c>
      <c r="F10" s="40" t="s">
        <v>64</v>
      </c>
      <c r="G10" s="40" t="s">
        <v>92</v>
      </c>
      <c r="H10" s="40"/>
      <c r="I10" s="40" t="s">
        <v>120</v>
      </c>
      <c r="J10" s="40">
        <v>82935</v>
      </c>
      <c r="K10" s="39" t="s">
        <v>42</v>
      </c>
      <c r="L10" s="40">
        <v>9</v>
      </c>
      <c r="M10" s="40">
        <v>0</v>
      </c>
      <c r="N10" s="47">
        <v>10</v>
      </c>
    </row>
    <row r="11" spans="1:62" ht="15" x14ac:dyDescent="0.2">
      <c r="A11" s="1" t="s">
        <v>6</v>
      </c>
      <c r="B11" s="4">
        <v>39261</v>
      </c>
      <c r="C11" s="4">
        <v>39234</v>
      </c>
      <c r="D11" s="35">
        <f t="shared" si="0"/>
        <v>-27</v>
      </c>
      <c r="E11" s="38">
        <f t="shared" si="1"/>
        <v>-6.8817862058418713E-4</v>
      </c>
      <c r="F11" t="s">
        <v>52</v>
      </c>
      <c r="G11" t="s">
        <v>93</v>
      </c>
      <c r="I11" t="s">
        <v>121</v>
      </c>
      <c r="J11">
        <v>82520</v>
      </c>
      <c r="K11" s="1" t="s">
        <v>41</v>
      </c>
      <c r="L11">
        <v>2</v>
      </c>
      <c r="M11">
        <v>0</v>
      </c>
      <c r="N11" s="2">
        <v>3</v>
      </c>
    </row>
    <row r="12" spans="1:62" ht="15" x14ac:dyDescent="0.2">
      <c r="A12" s="39" t="s">
        <v>0</v>
      </c>
      <c r="B12" s="41">
        <v>38880</v>
      </c>
      <c r="C12" s="41">
        <v>37066</v>
      </c>
      <c r="D12" s="46">
        <f t="shared" si="0"/>
        <v>-1814</v>
      </c>
      <c r="E12" s="48">
        <f t="shared" si="1"/>
        <v>-4.8939729131818918E-2</v>
      </c>
      <c r="F12" s="40" t="s">
        <v>46</v>
      </c>
      <c r="G12" s="40" t="s">
        <v>94</v>
      </c>
      <c r="H12" s="40"/>
      <c r="I12" s="40" t="s">
        <v>122</v>
      </c>
      <c r="J12" s="40">
        <v>82070</v>
      </c>
      <c r="K12" s="39" t="s">
        <v>40</v>
      </c>
      <c r="L12" s="40">
        <v>2</v>
      </c>
      <c r="M12" s="40">
        <v>0</v>
      </c>
      <c r="N12" s="47">
        <v>3</v>
      </c>
    </row>
    <row r="13" spans="1:62" ht="15" x14ac:dyDescent="0.2">
      <c r="A13" s="1" t="s">
        <v>16</v>
      </c>
      <c r="B13" s="4">
        <v>30485</v>
      </c>
      <c r="C13" s="4">
        <v>30921</v>
      </c>
      <c r="D13" s="35">
        <f t="shared" si="0"/>
        <v>436</v>
      </c>
      <c r="E13" s="37">
        <f t="shared" si="1"/>
        <v>1.4100449532680056E-2</v>
      </c>
      <c r="F13" t="s">
        <v>62</v>
      </c>
      <c r="G13" t="s">
        <v>95</v>
      </c>
      <c r="I13" t="s">
        <v>123</v>
      </c>
      <c r="J13">
        <v>82801</v>
      </c>
      <c r="K13" s="1" t="s">
        <v>39</v>
      </c>
      <c r="L13">
        <v>3</v>
      </c>
      <c r="M13">
        <v>0</v>
      </c>
      <c r="N13" s="2">
        <v>4</v>
      </c>
    </row>
    <row r="14" spans="1:62" ht="15" x14ac:dyDescent="0.2">
      <c r="A14" s="39" t="s">
        <v>14</v>
      </c>
      <c r="B14" s="41">
        <v>29194</v>
      </c>
      <c r="C14" s="41">
        <v>29624</v>
      </c>
      <c r="D14" s="46">
        <f t="shared" si="0"/>
        <v>430</v>
      </c>
      <c r="E14" s="174">
        <f t="shared" si="1"/>
        <v>1.451525789900081E-2</v>
      </c>
      <c r="F14" s="40" t="s">
        <v>60</v>
      </c>
      <c r="G14" s="40" t="s">
        <v>484</v>
      </c>
      <c r="H14" s="40"/>
      <c r="I14" s="40" t="s">
        <v>124</v>
      </c>
      <c r="J14" s="40">
        <v>82414</v>
      </c>
      <c r="K14" s="39" t="s">
        <v>38</v>
      </c>
      <c r="L14" s="40">
        <v>2</v>
      </c>
      <c r="M14" s="40">
        <v>0</v>
      </c>
      <c r="N14" s="47">
        <v>3</v>
      </c>
    </row>
    <row r="15" spans="1:62" ht="15" x14ac:dyDescent="0.2">
      <c r="A15" s="1"/>
      <c r="B15" s="4"/>
      <c r="C15" s="4"/>
      <c r="D15" s="35"/>
      <c r="E15" s="37"/>
      <c r="K15" s="1"/>
    </row>
    <row r="16" spans="1:62" ht="15" x14ac:dyDescent="0.2">
      <c r="A16" s="5" t="s">
        <v>73</v>
      </c>
      <c r="B16" s="10"/>
      <c r="C16" s="10"/>
      <c r="D16" s="36"/>
      <c r="E16" s="126"/>
      <c r="F16" s="7"/>
      <c r="G16" s="7"/>
      <c r="H16" s="7"/>
      <c r="I16" s="7"/>
      <c r="J16" s="7"/>
      <c r="K16" s="8"/>
      <c r="L16" s="7"/>
      <c r="M16" s="7"/>
      <c r="N16" s="7"/>
    </row>
    <row r="17" spans="1:15" ht="15" x14ac:dyDescent="0.2">
      <c r="A17" s="1" t="s">
        <v>19</v>
      </c>
      <c r="B17" s="4">
        <v>23464</v>
      </c>
      <c r="C17" s="4">
        <v>23331</v>
      </c>
      <c r="D17" s="35">
        <f t="shared" ref="D17:D23" si="2">SUM(C17-B17)</f>
        <v>-133</v>
      </c>
      <c r="E17" s="38">
        <f t="shared" ref="E17:E23" si="3">SUM(D17/C17)</f>
        <v>-5.7005700570057008E-3</v>
      </c>
      <c r="F17" t="s">
        <v>65</v>
      </c>
      <c r="G17" t="s">
        <v>97</v>
      </c>
      <c r="H17" t="s">
        <v>111</v>
      </c>
      <c r="I17" t="s">
        <v>125</v>
      </c>
      <c r="J17">
        <v>83001</v>
      </c>
      <c r="K17" s="1" t="s">
        <v>37</v>
      </c>
      <c r="L17">
        <v>1</v>
      </c>
      <c r="M17">
        <v>0</v>
      </c>
      <c r="N17" s="2">
        <v>2</v>
      </c>
    </row>
    <row r="18" spans="1:15" ht="15" x14ac:dyDescent="0.2">
      <c r="A18" s="39" t="s">
        <v>20</v>
      </c>
      <c r="B18" s="41">
        <v>20226</v>
      </c>
      <c r="C18" s="41">
        <v>20450</v>
      </c>
      <c r="D18" s="46">
        <f t="shared" si="2"/>
        <v>224</v>
      </c>
      <c r="E18" s="174">
        <f t="shared" si="3"/>
        <v>1.0953545232273839E-2</v>
      </c>
      <c r="F18" s="40" t="s">
        <v>66</v>
      </c>
      <c r="G18" s="40" t="s">
        <v>98</v>
      </c>
      <c r="H18" s="40"/>
      <c r="I18" s="40" t="s">
        <v>126</v>
      </c>
      <c r="J18" s="40">
        <v>82930</v>
      </c>
      <c r="K18" s="39" t="s">
        <v>36</v>
      </c>
      <c r="L18" s="40">
        <v>2</v>
      </c>
      <c r="M18" s="40">
        <v>0</v>
      </c>
      <c r="N18" s="47">
        <v>3</v>
      </c>
    </row>
    <row r="19" spans="1:15" ht="15" x14ac:dyDescent="0.2">
      <c r="A19" s="1" t="s">
        <v>11</v>
      </c>
      <c r="B19" s="4">
        <v>19830</v>
      </c>
      <c r="C19" s="4">
        <v>19581</v>
      </c>
      <c r="D19" s="35">
        <f t="shared" si="2"/>
        <v>-249</v>
      </c>
      <c r="E19" s="38">
        <f t="shared" si="3"/>
        <v>-1.2716408763597364E-2</v>
      </c>
      <c r="F19" t="s">
        <v>57</v>
      </c>
      <c r="G19" t="s">
        <v>99</v>
      </c>
      <c r="I19" t="s">
        <v>127</v>
      </c>
      <c r="J19">
        <v>83101</v>
      </c>
      <c r="K19" s="1" t="s">
        <v>35</v>
      </c>
      <c r="L19">
        <v>5</v>
      </c>
      <c r="M19">
        <v>0</v>
      </c>
      <c r="N19" s="2">
        <v>6</v>
      </c>
    </row>
    <row r="20" spans="1:15" ht="15" x14ac:dyDescent="0.2">
      <c r="A20" s="39" t="s">
        <v>3</v>
      </c>
      <c r="B20" s="41">
        <v>14800</v>
      </c>
      <c r="C20" s="41">
        <v>14537</v>
      </c>
      <c r="D20" s="46">
        <f t="shared" si="2"/>
        <v>-263</v>
      </c>
      <c r="E20" s="48">
        <f t="shared" si="3"/>
        <v>-1.8091765838893856E-2</v>
      </c>
      <c r="F20" s="40" t="s">
        <v>49</v>
      </c>
      <c r="G20" s="40" t="s">
        <v>100</v>
      </c>
      <c r="H20" s="40"/>
      <c r="I20" s="40" t="s">
        <v>128</v>
      </c>
      <c r="J20" s="40">
        <v>82301</v>
      </c>
      <c r="K20" s="39" t="s">
        <v>34</v>
      </c>
      <c r="L20" s="40">
        <v>7</v>
      </c>
      <c r="M20" s="40">
        <v>0</v>
      </c>
      <c r="N20" s="47">
        <v>8</v>
      </c>
    </row>
    <row r="21" spans="1:15" ht="15" x14ac:dyDescent="0.2">
      <c r="A21" s="1" t="s">
        <v>4</v>
      </c>
      <c r="B21" s="4">
        <v>13822</v>
      </c>
      <c r="C21" s="4">
        <v>13751</v>
      </c>
      <c r="D21" s="35">
        <f t="shared" si="2"/>
        <v>-71</v>
      </c>
      <c r="E21" s="38">
        <f t="shared" si="3"/>
        <v>-5.1632608537560904E-3</v>
      </c>
      <c r="F21" s="300" t="s">
        <v>50</v>
      </c>
      <c r="G21" t="s">
        <v>101</v>
      </c>
      <c r="I21" t="s">
        <v>129</v>
      </c>
      <c r="J21">
        <v>82633</v>
      </c>
      <c r="K21" s="1" t="s">
        <v>33</v>
      </c>
      <c r="L21">
        <v>1</v>
      </c>
      <c r="M21">
        <v>0</v>
      </c>
      <c r="N21" s="2">
        <v>2</v>
      </c>
    </row>
    <row r="22" spans="1:15" ht="15" x14ac:dyDescent="0.2">
      <c r="A22" s="39" t="s">
        <v>7</v>
      </c>
      <c r="B22" s="41">
        <v>13211</v>
      </c>
      <c r="C22" s="41">
        <v>12498</v>
      </c>
      <c r="D22" s="46">
        <f t="shared" si="2"/>
        <v>-713</v>
      </c>
      <c r="E22" s="48">
        <f t="shared" si="3"/>
        <v>-5.7049127860457675E-2</v>
      </c>
      <c r="F22" s="40" t="s">
        <v>53</v>
      </c>
      <c r="G22" s="40" t="s">
        <v>102</v>
      </c>
      <c r="H22" s="40"/>
      <c r="I22" s="40" t="s">
        <v>130</v>
      </c>
      <c r="J22" s="40">
        <v>82240</v>
      </c>
      <c r="K22" s="39" t="s">
        <v>32</v>
      </c>
      <c r="L22" s="40">
        <v>0</v>
      </c>
      <c r="M22" s="40">
        <v>0</v>
      </c>
      <c r="N22" s="47">
        <v>1</v>
      </c>
    </row>
    <row r="23" spans="1:15" ht="15" x14ac:dyDescent="0.2">
      <c r="A23" s="1" t="s">
        <v>1</v>
      </c>
      <c r="B23" s="4">
        <v>11790</v>
      </c>
      <c r="C23" s="4">
        <v>11521</v>
      </c>
      <c r="D23" s="35">
        <f t="shared" si="2"/>
        <v>-269</v>
      </c>
      <c r="E23" s="38">
        <f t="shared" si="3"/>
        <v>-2.3348667650377571E-2</v>
      </c>
      <c r="F23" t="s">
        <v>47</v>
      </c>
      <c r="G23" t="s">
        <v>103</v>
      </c>
      <c r="H23" t="s">
        <v>112</v>
      </c>
      <c r="I23" t="s">
        <v>131</v>
      </c>
      <c r="J23">
        <v>82410</v>
      </c>
      <c r="K23" s="1" t="s">
        <v>31</v>
      </c>
      <c r="L23">
        <v>4</v>
      </c>
      <c r="M23">
        <v>0</v>
      </c>
      <c r="N23" s="2">
        <v>5</v>
      </c>
    </row>
    <row r="24" spans="1:15" x14ac:dyDescent="0.2">
      <c r="B24" s="4"/>
      <c r="C24" s="4"/>
      <c r="D24" s="4"/>
      <c r="E24" s="4"/>
    </row>
    <row r="25" spans="1:15" ht="15" x14ac:dyDescent="0.2">
      <c r="A25" s="5" t="s">
        <v>74</v>
      </c>
      <c r="B25" s="10"/>
      <c r="C25" s="10"/>
      <c r="D25" s="36"/>
      <c r="E25" s="126"/>
      <c r="F25" s="7"/>
      <c r="G25" s="7"/>
      <c r="H25" s="7"/>
      <c r="I25" s="7"/>
      <c r="J25" s="7"/>
      <c r="K25" s="8"/>
      <c r="L25" s="7"/>
      <c r="M25" s="7"/>
      <c r="N25" s="7"/>
    </row>
    <row r="26" spans="1:15" ht="15" x14ac:dyDescent="0.2">
      <c r="A26" s="267" t="s">
        <v>17</v>
      </c>
      <c r="B26" s="182">
        <v>9831</v>
      </c>
      <c r="C26" s="182">
        <v>8728</v>
      </c>
      <c r="D26" s="183">
        <f t="shared" ref="D26:D33" si="4">SUM(C26-B26)</f>
        <v>-1103</v>
      </c>
      <c r="E26" s="261">
        <f t="shared" ref="E26:E33" si="5">SUM(D26/C26)</f>
        <v>-0.12637488542621447</v>
      </c>
      <c r="F26" s="184" t="s">
        <v>63</v>
      </c>
      <c r="G26" s="184" t="s">
        <v>104</v>
      </c>
      <c r="H26" s="184" t="s">
        <v>113</v>
      </c>
      <c r="I26" s="184" t="s">
        <v>132</v>
      </c>
      <c r="J26" s="184">
        <v>82941</v>
      </c>
      <c r="K26" s="185" t="s">
        <v>30</v>
      </c>
      <c r="L26" s="184">
        <v>1</v>
      </c>
      <c r="M26" s="186">
        <v>0</v>
      </c>
      <c r="N26" s="187">
        <v>2</v>
      </c>
      <c r="O26" s="188"/>
    </row>
    <row r="27" spans="1:15" ht="15" x14ac:dyDescent="0.2">
      <c r="A27" s="268" t="s">
        <v>15</v>
      </c>
      <c r="B27" s="178">
        <v>8393</v>
      </c>
      <c r="C27" s="205">
        <v>8605</v>
      </c>
      <c r="D27" s="206">
        <f t="shared" si="4"/>
        <v>212</v>
      </c>
      <c r="E27" s="262">
        <f t="shared" si="5"/>
        <v>2.4636839047065661E-2</v>
      </c>
      <c r="F27" s="207" t="s">
        <v>61</v>
      </c>
      <c r="G27" s="207" t="s">
        <v>105</v>
      </c>
      <c r="H27" s="207"/>
      <c r="I27" s="207" t="s">
        <v>133</v>
      </c>
      <c r="J27" s="207">
        <v>82201</v>
      </c>
      <c r="K27" s="208" t="s">
        <v>29</v>
      </c>
      <c r="L27" s="207">
        <v>3</v>
      </c>
      <c r="M27" s="161">
        <v>0</v>
      </c>
      <c r="N27" s="181">
        <v>4</v>
      </c>
    </row>
    <row r="28" spans="1:15" ht="15" x14ac:dyDescent="0.2">
      <c r="A28" s="266" t="s">
        <v>9</v>
      </c>
      <c r="B28" s="264">
        <v>8445</v>
      </c>
      <c r="C28" s="195">
        <v>8447</v>
      </c>
      <c r="D28" s="196">
        <f t="shared" si="4"/>
        <v>2</v>
      </c>
      <c r="E28" s="245">
        <f t="shared" si="5"/>
        <v>2.3677045104770924E-4</v>
      </c>
      <c r="F28" s="190" t="s">
        <v>55</v>
      </c>
      <c r="G28" s="209" t="s">
        <v>106</v>
      </c>
      <c r="H28" s="209"/>
      <c r="I28" s="209" t="s">
        <v>134</v>
      </c>
      <c r="J28" s="209">
        <v>82834</v>
      </c>
      <c r="K28" s="213" t="s">
        <v>28</v>
      </c>
      <c r="L28" s="209">
        <v>1</v>
      </c>
      <c r="M28" s="209">
        <v>0</v>
      </c>
      <c r="N28" s="214">
        <v>2</v>
      </c>
      <c r="O28" s="188"/>
    </row>
    <row r="29" spans="1:15" ht="15" x14ac:dyDescent="0.2">
      <c r="A29" s="265" t="s">
        <v>21</v>
      </c>
      <c r="B29" s="178">
        <v>7805</v>
      </c>
      <c r="C29" s="178">
        <v>7685</v>
      </c>
      <c r="D29" s="179">
        <f t="shared" si="4"/>
        <v>-120</v>
      </c>
      <c r="E29" s="180">
        <f t="shared" si="5"/>
        <v>-1.5614834092387769E-2</v>
      </c>
      <c r="F29" s="161" t="s">
        <v>67</v>
      </c>
      <c r="G29" s="181" t="s">
        <v>530</v>
      </c>
      <c r="H29" s="161"/>
      <c r="I29" s="201" t="s">
        <v>135</v>
      </c>
      <c r="J29" s="161">
        <v>82401</v>
      </c>
      <c r="K29" s="177" t="s">
        <v>27</v>
      </c>
      <c r="L29" s="161">
        <v>1</v>
      </c>
      <c r="M29" s="161">
        <v>0</v>
      </c>
      <c r="N29" s="204">
        <v>2</v>
      </c>
    </row>
    <row r="30" spans="1:15" ht="15" x14ac:dyDescent="0.2">
      <c r="A30" s="199" t="s">
        <v>5</v>
      </c>
      <c r="B30" s="198">
        <v>7584</v>
      </c>
      <c r="C30" s="198">
        <v>7181</v>
      </c>
      <c r="D30" s="197">
        <f t="shared" si="4"/>
        <v>-403</v>
      </c>
      <c r="E30" s="200">
        <f t="shared" si="5"/>
        <v>-5.6120317504525834E-2</v>
      </c>
      <c r="F30" s="190" t="s">
        <v>51</v>
      </c>
      <c r="G30" s="209" t="s">
        <v>107</v>
      </c>
      <c r="H30" s="209" t="s">
        <v>114</v>
      </c>
      <c r="I30" s="210" t="s">
        <v>136</v>
      </c>
      <c r="J30" s="211">
        <v>82729</v>
      </c>
      <c r="K30" s="212" t="s">
        <v>26</v>
      </c>
      <c r="L30" s="211">
        <v>2</v>
      </c>
      <c r="M30" s="216">
        <v>0</v>
      </c>
      <c r="N30" s="215">
        <v>3</v>
      </c>
      <c r="O30" s="188"/>
    </row>
    <row r="31" spans="1:15" ht="15" x14ac:dyDescent="0.2">
      <c r="A31" s="177" t="s">
        <v>22</v>
      </c>
      <c r="B31" s="178">
        <v>6927</v>
      </c>
      <c r="C31" s="178">
        <v>6838</v>
      </c>
      <c r="D31" s="179">
        <f t="shared" si="4"/>
        <v>-89</v>
      </c>
      <c r="E31" s="180">
        <f t="shared" si="5"/>
        <v>-1.3015501608657502E-2</v>
      </c>
      <c r="F31" s="201" t="s">
        <v>68</v>
      </c>
      <c r="G31" s="161" t="s">
        <v>108</v>
      </c>
      <c r="H31" s="201"/>
      <c r="I31" s="161" t="s">
        <v>137</v>
      </c>
      <c r="J31" s="161">
        <v>82701</v>
      </c>
      <c r="K31" s="202" t="s">
        <v>25</v>
      </c>
      <c r="L31" s="161">
        <v>1</v>
      </c>
      <c r="M31" s="203">
        <v>0</v>
      </c>
      <c r="N31" s="204">
        <v>2</v>
      </c>
    </row>
    <row r="32" spans="1:15" ht="15" x14ac:dyDescent="0.2">
      <c r="A32" s="176" t="s">
        <v>8</v>
      </c>
      <c r="B32" s="194">
        <v>4413</v>
      </c>
      <c r="C32" s="194">
        <v>4621</v>
      </c>
      <c r="D32" s="193">
        <f t="shared" si="4"/>
        <v>208</v>
      </c>
      <c r="E32" s="263">
        <f t="shared" si="5"/>
        <v>4.5011902185674094E-2</v>
      </c>
      <c r="F32" s="192" t="s">
        <v>54</v>
      </c>
      <c r="G32" s="192" t="s">
        <v>109</v>
      </c>
      <c r="H32" s="192" t="s">
        <v>115</v>
      </c>
      <c r="I32" s="192" t="s">
        <v>138</v>
      </c>
      <c r="J32" s="190">
        <v>82443</v>
      </c>
      <c r="K32" s="191" t="s">
        <v>24</v>
      </c>
      <c r="L32" s="192">
        <v>0</v>
      </c>
      <c r="M32" s="190">
        <v>0</v>
      </c>
      <c r="N32" s="189">
        <v>1</v>
      </c>
      <c r="O32" s="188"/>
    </row>
    <row r="33" spans="1:14" ht="15" x14ac:dyDescent="0.2">
      <c r="A33" s="177" t="s">
        <v>13</v>
      </c>
      <c r="B33" s="178">
        <v>2356</v>
      </c>
      <c r="C33" s="178">
        <v>2467</v>
      </c>
      <c r="D33" s="179">
        <f t="shared" si="4"/>
        <v>111</v>
      </c>
      <c r="E33" s="262">
        <f t="shared" si="5"/>
        <v>4.4993919740575601E-2</v>
      </c>
      <c r="F33" s="161" t="s">
        <v>59</v>
      </c>
      <c r="G33" s="161" t="s">
        <v>110</v>
      </c>
      <c r="H33" s="161" t="s">
        <v>116</v>
      </c>
      <c r="I33" s="161" t="s">
        <v>139</v>
      </c>
      <c r="J33" s="161">
        <v>82225</v>
      </c>
      <c r="K33" s="177" t="s">
        <v>23</v>
      </c>
      <c r="L33" s="161">
        <v>0</v>
      </c>
      <c r="M33" s="161">
        <v>0</v>
      </c>
      <c r="N33" s="181">
        <v>1</v>
      </c>
    </row>
    <row r="34" spans="1:14" x14ac:dyDescent="0.2">
      <c r="B34" s="4"/>
      <c r="C34" s="4"/>
      <c r="D34" s="4"/>
      <c r="E34" s="4"/>
    </row>
    <row r="35" spans="1:14" ht="15" x14ac:dyDescent="0.25">
      <c r="A35" s="6" t="s">
        <v>76</v>
      </c>
      <c r="B35" s="15">
        <f>SUM(B5:B33)</f>
        <v>578759</v>
      </c>
      <c r="C35" s="15">
        <f>SUM(C5:C33)</f>
        <v>576851</v>
      </c>
      <c r="D35" s="173">
        <f>SUM(D5:D33)</f>
        <v>-1908</v>
      </c>
      <c r="E35" s="175">
        <f>AVERAGE(E5:E33)</f>
        <v>-8.8785269601851704E-3</v>
      </c>
      <c r="F35" s="12"/>
      <c r="G35" s="12"/>
      <c r="H35" s="12"/>
      <c r="I35" s="12"/>
      <c r="J35" s="12"/>
      <c r="K35" s="12"/>
      <c r="L35" s="12">
        <f>SUM(L5:L33)</f>
        <v>51</v>
      </c>
      <c r="M35" s="12">
        <v>2</v>
      </c>
      <c r="N35" s="12">
        <f>SUM(N5:N33)</f>
        <v>76</v>
      </c>
    </row>
  </sheetData>
  <mergeCells count="1">
    <mergeCell ref="A1:N1"/>
  </mergeCells>
  <hyperlinks>
    <hyperlink ref="F21" r:id="rId1" xr:uid="{55407186-3AB0-4A6F-A9B0-749828BF5301}"/>
  </hyperlinks>
  <pageMargins left="0.25" right="0.25" top="0.75" bottom="0.75" header="0.3" footer="0.3"/>
  <pageSetup paperSize="5" scale="81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7"/>
  <sheetViews>
    <sheetView zoomScaleNormal="100" workbookViewId="0">
      <selection activeCell="J6" sqref="J6"/>
    </sheetView>
  </sheetViews>
  <sheetFormatPr defaultRowHeight="12.75" x14ac:dyDescent="0.2"/>
  <cols>
    <col min="1" max="1" width="37.140625" customWidth="1"/>
    <col min="2" max="2" width="10.7109375" customWidth="1"/>
    <col min="3" max="3" width="11.5703125" customWidth="1"/>
    <col min="4" max="4" width="14" style="54" customWidth="1"/>
    <col min="5" max="5" width="11.28515625" customWidth="1"/>
    <col min="6" max="6" width="9.85546875" bestFit="1" customWidth="1"/>
    <col min="7" max="7" width="9.140625" style="86"/>
    <col min="8" max="8" width="11" customWidth="1"/>
    <col min="9" max="9" width="10.5703125" style="16" customWidth="1"/>
    <col min="10" max="10" width="10.5703125" customWidth="1"/>
  </cols>
  <sheetData>
    <row r="1" spans="1:10" s="26" customFormat="1" x14ac:dyDescent="0.2">
      <c r="A1" s="287" t="s">
        <v>523</v>
      </c>
      <c r="B1" s="288"/>
      <c r="C1" s="288"/>
      <c r="D1" s="288"/>
      <c r="E1" s="288"/>
      <c r="F1" s="288"/>
      <c r="G1" s="288"/>
      <c r="H1" s="288"/>
      <c r="I1" s="288"/>
      <c r="J1" s="289"/>
    </row>
    <row r="2" spans="1:10" s="26" customFormat="1" ht="38.25" x14ac:dyDescent="0.2">
      <c r="A2" s="67"/>
      <c r="B2" s="34" t="s">
        <v>140</v>
      </c>
      <c r="C2" s="82" t="s">
        <v>187</v>
      </c>
      <c r="D2" s="83" t="s">
        <v>194</v>
      </c>
      <c r="E2" s="82" t="s">
        <v>188</v>
      </c>
      <c r="F2" s="82" t="s">
        <v>189</v>
      </c>
      <c r="G2" s="84" t="s">
        <v>190</v>
      </c>
      <c r="H2" s="82" t="s">
        <v>191</v>
      </c>
      <c r="I2" s="85" t="s">
        <v>192</v>
      </c>
      <c r="J2" s="85" t="s">
        <v>193</v>
      </c>
    </row>
    <row r="3" spans="1:10" x14ac:dyDescent="0.2">
      <c r="C3" s="4"/>
      <c r="E3" s="4"/>
      <c r="F3" s="4"/>
      <c r="H3" s="4"/>
      <c r="J3" s="4"/>
    </row>
    <row r="4" spans="1:10" x14ac:dyDescent="0.2">
      <c r="A4" s="5" t="s">
        <v>75</v>
      </c>
      <c r="B4" s="14"/>
      <c r="C4" s="10"/>
      <c r="D4" s="57"/>
      <c r="E4" s="10"/>
      <c r="F4" s="10"/>
      <c r="G4" s="87"/>
      <c r="H4" s="10"/>
      <c r="J4" s="10"/>
    </row>
    <row r="5" spans="1:10" ht="15" x14ac:dyDescent="0.2">
      <c r="A5" s="1" t="s">
        <v>10</v>
      </c>
      <c r="B5" s="4">
        <v>100512</v>
      </c>
      <c r="C5" s="4">
        <v>68009</v>
      </c>
      <c r="D5" s="54">
        <f>SUM(C5/B5)</f>
        <v>0.67662567653613503</v>
      </c>
      <c r="E5" s="4">
        <v>3172</v>
      </c>
      <c r="F5" s="4">
        <v>166706</v>
      </c>
      <c r="G5" s="86">
        <f>SUM(F5/B5)</f>
        <v>1.6585681311684177</v>
      </c>
      <c r="H5" s="4">
        <v>5962</v>
      </c>
      <c r="I5" s="53">
        <f>SUM(H5/B5)</f>
        <v>5.9316300541228911E-2</v>
      </c>
      <c r="J5" s="4">
        <v>214</v>
      </c>
    </row>
    <row r="6" spans="1:10" ht="15" x14ac:dyDescent="0.2">
      <c r="A6" s="39" t="s">
        <v>12</v>
      </c>
      <c r="B6" s="41">
        <v>79955</v>
      </c>
      <c r="C6" s="41">
        <v>34470</v>
      </c>
      <c r="D6" s="56">
        <f>SUM(C6/B6)</f>
        <v>0.43111750359577261</v>
      </c>
      <c r="E6" s="41">
        <v>4880</v>
      </c>
      <c r="F6" s="41">
        <v>171562</v>
      </c>
      <c r="G6" s="88">
        <f>SUM(F6/B6)</f>
        <v>2.1457319742355074</v>
      </c>
      <c r="H6" s="41">
        <v>29000</v>
      </c>
      <c r="I6" s="42">
        <f>SUM(H6/B6)</f>
        <v>0.36270402101181914</v>
      </c>
      <c r="J6" s="41">
        <v>19</v>
      </c>
    </row>
    <row r="7" spans="1:10" ht="15" x14ac:dyDescent="0.2">
      <c r="A7" s="1"/>
      <c r="B7" s="4"/>
      <c r="C7" s="4"/>
      <c r="E7" s="4"/>
      <c r="F7" s="4"/>
      <c r="H7" s="4"/>
      <c r="J7" s="4"/>
    </row>
    <row r="8" spans="1:10" x14ac:dyDescent="0.2">
      <c r="A8" s="5" t="s">
        <v>72</v>
      </c>
      <c r="B8" s="10"/>
      <c r="C8" s="10"/>
      <c r="D8" s="57"/>
      <c r="E8" s="10"/>
      <c r="F8" s="10"/>
      <c r="G8" s="87"/>
      <c r="H8" s="10"/>
      <c r="I8" s="17"/>
      <c r="J8" s="10"/>
    </row>
    <row r="9" spans="1:10" ht="15" x14ac:dyDescent="0.2">
      <c r="A9" s="1" t="s">
        <v>2</v>
      </c>
      <c r="B9" s="4">
        <v>47026</v>
      </c>
      <c r="C9" s="4">
        <v>21635</v>
      </c>
      <c r="D9" s="54">
        <f t="shared" ref="D9:D14" si="0">SUM(C9/B9)</f>
        <v>0.46006464508995026</v>
      </c>
      <c r="E9" s="4">
        <v>5604</v>
      </c>
      <c r="F9" s="4">
        <v>150275</v>
      </c>
      <c r="G9" s="86">
        <f t="shared" ref="G9:G14" si="1">SUM(F9/B9)</f>
        <v>3.1955726619316973</v>
      </c>
      <c r="H9" s="4">
        <v>125127</v>
      </c>
      <c r="I9" s="16">
        <f t="shared" ref="I9:I14" si="2">SUM(H9/B9)</f>
        <v>2.6608046612512228</v>
      </c>
      <c r="J9" s="4">
        <v>946</v>
      </c>
    </row>
    <row r="10" spans="1:10" ht="15" x14ac:dyDescent="0.2">
      <c r="A10" s="39" t="s">
        <v>501</v>
      </c>
      <c r="B10" s="41">
        <v>42272</v>
      </c>
      <c r="C10" s="41">
        <v>29933</v>
      </c>
      <c r="D10" s="56">
        <f t="shared" si="0"/>
        <v>0.70810465556396673</v>
      </c>
      <c r="E10" s="41">
        <v>12116</v>
      </c>
      <c r="F10" s="41"/>
      <c r="G10" s="88">
        <f t="shared" si="1"/>
        <v>0</v>
      </c>
      <c r="H10" s="41"/>
      <c r="I10" s="42"/>
      <c r="J10" s="41"/>
    </row>
    <row r="11" spans="1:10" ht="15" x14ac:dyDescent="0.2">
      <c r="A11" s="1" t="s">
        <v>6</v>
      </c>
      <c r="B11" s="4">
        <v>39234</v>
      </c>
      <c r="C11" s="4">
        <v>20082</v>
      </c>
      <c r="D11" s="54">
        <f t="shared" si="0"/>
        <v>0.51185196513228326</v>
      </c>
      <c r="E11" s="4">
        <v>4171</v>
      </c>
      <c r="F11" s="4">
        <v>118830</v>
      </c>
      <c r="G11" s="86">
        <f t="shared" si="1"/>
        <v>3.028750573482184</v>
      </c>
      <c r="H11" s="4">
        <v>20493</v>
      </c>
      <c r="I11" s="16">
        <f t="shared" si="2"/>
        <v>0.52232757302339805</v>
      </c>
      <c r="J11" s="4">
        <v>1125</v>
      </c>
    </row>
    <row r="12" spans="1:10" ht="15" x14ac:dyDescent="0.2">
      <c r="A12" s="39" t="s">
        <v>0</v>
      </c>
      <c r="B12" s="41">
        <v>37066</v>
      </c>
      <c r="C12" s="41">
        <v>32516</v>
      </c>
      <c r="D12" s="56">
        <f t="shared" si="0"/>
        <v>0.87724599363297906</v>
      </c>
      <c r="E12" s="41">
        <v>1364</v>
      </c>
      <c r="F12" s="41">
        <v>25944</v>
      </c>
      <c r="G12" s="88">
        <f t="shared" si="1"/>
        <v>0.69994064641450382</v>
      </c>
      <c r="H12" s="41">
        <v>1153</v>
      </c>
      <c r="I12" s="42">
        <f t="shared" si="2"/>
        <v>3.1106674580478066E-2</v>
      </c>
      <c r="J12" s="41">
        <v>62</v>
      </c>
    </row>
    <row r="13" spans="1:10" ht="15" x14ac:dyDescent="0.2">
      <c r="A13" s="1" t="s">
        <v>16</v>
      </c>
      <c r="B13" s="4">
        <v>30921</v>
      </c>
      <c r="C13" s="4">
        <v>11887</v>
      </c>
      <c r="D13" s="54">
        <f t="shared" si="0"/>
        <v>0.38443129264900877</v>
      </c>
      <c r="E13" s="4">
        <v>6155</v>
      </c>
      <c r="F13" s="4">
        <v>93076</v>
      </c>
      <c r="G13" s="86">
        <f t="shared" si="1"/>
        <v>3.0101225704213963</v>
      </c>
      <c r="H13" s="4">
        <v>14522</v>
      </c>
      <c r="I13" s="16">
        <f t="shared" si="2"/>
        <v>0.46964845897610036</v>
      </c>
      <c r="J13" s="4">
        <v>492</v>
      </c>
    </row>
    <row r="14" spans="1:10" ht="15" x14ac:dyDescent="0.2">
      <c r="A14" s="39" t="s">
        <v>14</v>
      </c>
      <c r="B14" s="41">
        <v>29624</v>
      </c>
      <c r="C14" s="41">
        <v>14135</v>
      </c>
      <c r="D14" s="56">
        <f t="shared" si="0"/>
        <v>0.47714690791250336</v>
      </c>
      <c r="E14" s="41">
        <v>7535</v>
      </c>
      <c r="F14" s="41">
        <v>126975</v>
      </c>
      <c r="G14" s="88">
        <f t="shared" si="1"/>
        <v>4.2862206319200649</v>
      </c>
      <c r="H14" s="41">
        <v>1700</v>
      </c>
      <c r="I14" s="42">
        <f t="shared" si="2"/>
        <v>5.7385903321631113E-2</v>
      </c>
      <c r="J14" s="41">
        <v>1084</v>
      </c>
    </row>
    <row r="15" spans="1:10" ht="15" x14ac:dyDescent="0.2">
      <c r="A15" s="1"/>
      <c r="B15" s="4"/>
      <c r="C15" s="4"/>
      <c r="E15" s="4"/>
      <c r="F15" s="4"/>
      <c r="H15" s="4"/>
      <c r="J15" s="4"/>
    </row>
    <row r="16" spans="1:10" x14ac:dyDescent="0.2">
      <c r="A16" s="5" t="s">
        <v>73</v>
      </c>
      <c r="B16" s="10"/>
      <c r="C16" s="10"/>
      <c r="D16" s="57"/>
      <c r="E16" s="10"/>
      <c r="F16" s="10"/>
      <c r="G16" s="87"/>
      <c r="H16" s="10"/>
      <c r="I16" s="17"/>
      <c r="J16" s="10"/>
    </row>
    <row r="17" spans="1:10" ht="15" x14ac:dyDescent="0.2">
      <c r="A17" s="1" t="s">
        <v>19</v>
      </c>
      <c r="B17" s="4">
        <v>23331</v>
      </c>
      <c r="C17" s="4">
        <v>15207</v>
      </c>
      <c r="D17" s="54">
        <f t="shared" ref="D17:D23" si="3">SUM(C17/B17)</f>
        <v>0.65179375080365176</v>
      </c>
      <c r="E17" s="4">
        <v>3632</v>
      </c>
      <c r="F17" s="4">
        <v>60042</v>
      </c>
      <c r="G17" s="86">
        <f t="shared" ref="G17:G23" si="4">SUM(F17/B17)</f>
        <v>2.5734859200205733</v>
      </c>
      <c r="H17" s="4">
        <v>10678</v>
      </c>
      <c r="I17" s="16">
        <f t="shared" ref="I17:I23" si="5">SUM(H17/B17)</f>
        <v>0.45767433886245767</v>
      </c>
      <c r="J17" s="4">
        <v>477</v>
      </c>
    </row>
    <row r="18" spans="1:10" ht="15" x14ac:dyDescent="0.2">
      <c r="A18" s="39" t="s">
        <v>20</v>
      </c>
      <c r="B18" s="41">
        <v>20450</v>
      </c>
      <c r="C18" s="41">
        <v>10940</v>
      </c>
      <c r="D18" s="162">
        <f t="shared" si="3"/>
        <v>0.53496332518337408</v>
      </c>
      <c r="E18" s="41">
        <v>4042</v>
      </c>
      <c r="F18" s="41">
        <v>68801</v>
      </c>
      <c r="G18" s="88">
        <f t="shared" si="4"/>
        <v>3.3643520782396088</v>
      </c>
      <c r="H18" s="41">
        <v>36007</v>
      </c>
      <c r="I18" s="42">
        <f t="shared" si="5"/>
        <v>1.7607334963325183</v>
      </c>
      <c r="J18" s="41">
        <v>334</v>
      </c>
    </row>
    <row r="19" spans="1:10" ht="15" x14ac:dyDescent="0.2">
      <c r="A19" s="1" t="s">
        <v>11</v>
      </c>
      <c r="B19" s="4">
        <v>19581</v>
      </c>
      <c r="C19" s="4">
        <v>10995</v>
      </c>
      <c r="D19" s="54">
        <f t="shared" si="3"/>
        <v>0.56151371227210045</v>
      </c>
      <c r="E19" s="4">
        <v>13884</v>
      </c>
      <c r="F19" s="4">
        <v>91583</v>
      </c>
      <c r="G19" s="86">
        <f t="shared" si="4"/>
        <v>4.6771359991828811</v>
      </c>
      <c r="H19" s="4">
        <v>13296</v>
      </c>
      <c r="I19" s="16">
        <f t="shared" si="5"/>
        <v>0.67902558602727137</v>
      </c>
      <c r="J19" s="4">
        <v>6</v>
      </c>
    </row>
    <row r="20" spans="1:10" ht="15" x14ac:dyDescent="0.2">
      <c r="A20" s="39" t="s">
        <v>3</v>
      </c>
      <c r="B20" s="41">
        <v>14537</v>
      </c>
      <c r="C20" s="41">
        <v>9760</v>
      </c>
      <c r="D20" s="162">
        <f t="shared" si="3"/>
        <v>0.67139024558024352</v>
      </c>
      <c r="E20" s="41">
        <v>9316</v>
      </c>
      <c r="F20" s="41">
        <v>36018</v>
      </c>
      <c r="G20" s="88">
        <f t="shared" si="4"/>
        <v>2.4776776501341407</v>
      </c>
      <c r="H20" s="41">
        <v>45197</v>
      </c>
      <c r="I20" s="42">
        <f t="shared" si="5"/>
        <v>3.1091009149067896</v>
      </c>
      <c r="J20" s="41">
        <v>754</v>
      </c>
    </row>
    <row r="21" spans="1:10" ht="15" x14ac:dyDescent="0.2">
      <c r="A21" s="1" t="s">
        <v>4</v>
      </c>
      <c r="B21" s="4">
        <v>13751</v>
      </c>
      <c r="C21" s="4">
        <v>7612</v>
      </c>
      <c r="D21" s="54">
        <f t="shared" si="3"/>
        <v>0.55355974110973749</v>
      </c>
      <c r="E21" s="4">
        <v>5512</v>
      </c>
      <c r="F21" s="4"/>
      <c r="H21" s="4">
        <v>549</v>
      </c>
      <c r="I21" s="16">
        <f t="shared" si="5"/>
        <v>3.9924369136790053E-2</v>
      </c>
      <c r="J21" s="4">
        <v>364</v>
      </c>
    </row>
    <row r="22" spans="1:10" ht="15" x14ac:dyDescent="0.2">
      <c r="A22" s="39" t="s">
        <v>7</v>
      </c>
      <c r="B22" s="41">
        <v>12498</v>
      </c>
      <c r="C22" s="41">
        <v>7881</v>
      </c>
      <c r="D22" s="162">
        <f t="shared" si="3"/>
        <v>0.6305808929428709</v>
      </c>
      <c r="E22" s="41">
        <v>1815</v>
      </c>
      <c r="F22" s="41">
        <v>34292</v>
      </c>
      <c r="G22" s="88">
        <f t="shared" si="4"/>
        <v>2.7437990078412544</v>
      </c>
      <c r="H22" s="41">
        <v>3275</v>
      </c>
      <c r="I22" s="42">
        <f t="shared" si="5"/>
        <v>0.26204192670827331</v>
      </c>
      <c r="J22" s="41">
        <v>24</v>
      </c>
    </row>
    <row r="23" spans="1:10" ht="15" x14ac:dyDescent="0.2">
      <c r="A23" s="1" t="s">
        <v>1</v>
      </c>
      <c r="B23" s="4">
        <v>11521</v>
      </c>
      <c r="C23" s="4">
        <v>6739</v>
      </c>
      <c r="D23" s="54">
        <f t="shared" si="3"/>
        <v>0.58493186355351101</v>
      </c>
      <c r="E23" s="4">
        <v>5252</v>
      </c>
      <c r="F23" s="4">
        <v>45210</v>
      </c>
      <c r="G23" s="86">
        <f t="shared" si="4"/>
        <v>3.9241385296415241</v>
      </c>
      <c r="H23" s="4">
        <v>4656</v>
      </c>
      <c r="I23" s="16">
        <f t="shared" si="5"/>
        <v>0.40413158579984376</v>
      </c>
      <c r="J23" s="4">
        <v>227</v>
      </c>
    </row>
    <row r="24" spans="1:10" ht="15" x14ac:dyDescent="0.2">
      <c r="A24" s="223"/>
      <c r="B24" s="4"/>
      <c r="C24" s="93"/>
      <c r="D24" s="225"/>
      <c r="E24" s="93"/>
      <c r="F24" s="93"/>
      <c r="G24" s="239"/>
      <c r="H24" s="93"/>
      <c r="I24" s="224"/>
      <c r="J24" s="93"/>
    </row>
    <row r="25" spans="1:10" ht="15" x14ac:dyDescent="0.2">
      <c r="A25" s="157" t="s">
        <v>74</v>
      </c>
      <c r="B25" s="10"/>
      <c r="C25" s="10"/>
      <c r="D25" s="57"/>
      <c r="E25" s="10"/>
      <c r="F25" s="10"/>
      <c r="G25" s="87"/>
      <c r="H25" s="10"/>
      <c r="I25" s="17"/>
      <c r="J25" s="10"/>
    </row>
    <row r="26" spans="1:10" s="240" customFormat="1" ht="15" x14ac:dyDescent="0.25">
      <c r="A26" s="231" t="s">
        <v>17</v>
      </c>
      <c r="B26" s="247">
        <v>8728</v>
      </c>
      <c r="C26" s="45">
        <v>5075</v>
      </c>
      <c r="D26" s="241">
        <f t="shared" ref="D26:D33" si="6">SUM(C26/B26)</f>
        <v>0.58146196150320806</v>
      </c>
      <c r="E26" s="45">
        <v>4168</v>
      </c>
      <c r="F26" s="45">
        <v>72765</v>
      </c>
      <c r="G26" s="242">
        <f t="shared" ref="G26:G33" si="7">SUM(F26/B26)</f>
        <v>8.3369615032080659</v>
      </c>
      <c r="H26" s="45">
        <v>12435</v>
      </c>
      <c r="I26" s="243">
        <f t="shared" ref="I26:I33" si="8">SUM(H26/B26)</f>
        <v>1.424725022914757</v>
      </c>
      <c r="J26" s="45">
        <v>479</v>
      </c>
    </row>
    <row r="27" spans="1:10" ht="15" x14ac:dyDescent="0.2">
      <c r="A27" s="1" t="s">
        <v>15</v>
      </c>
      <c r="B27" s="251">
        <v>8605</v>
      </c>
      <c r="C27" s="4">
        <v>7928</v>
      </c>
      <c r="D27" s="54">
        <f t="shared" si="6"/>
        <v>0.92132481115630449</v>
      </c>
      <c r="E27" s="4">
        <v>8060</v>
      </c>
      <c r="F27" s="4">
        <v>14880</v>
      </c>
      <c r="G27" s="86">
        <f t="shared" si="7"/>
        <v>1.7292271934921557</v>
      </c>
      <c r="H27" s="4">
        <v>9227</v>
      </c>
      <c r="I27" s="16">
        <f t="shared" si="8"/>
        <v>1.0722835560720512</v>
      </c>
      <c r="J27" s="4">
        <v>471</v>
      </c>
    </row>
    <row r="28" spans="1:10" ht="15" x14ac:dyDescent="0.2">
      <c r="A28" s="39" t="s">
        <v>502</v>
      </c>
      <c r="B28" s="248">
        <v>8447</v>
      </c>
      <c r="C28" s="41">
        <v>4814</v>
      </c>
      <c r="D28" s="56">
        <f t="shared" si="6"/>
        <v>0.56990647567183617</v>
      </c>
      <c r="E28" s="41">
        <v>3100</v>
      </c>
      <c r="F28" s="41">
        <v>40000</v>
      </c>
      <c r="G28" s="88">
        <f t="shared" si="7"/>
        <v>4.7354090209541848</v>
      </c>
      <c r="H28" s="41">
        <v>7300</v>
      </c>
      <c r="I28" s="42">
        <f t="shared" si="8"/>
        <v>0.86421214632413879</v>
      </c>
      <c r="J28" s="41">
        <v>580</v>
      </c>
    </row>
    <row r="29" spans="1:10" ht="15" x14ac:dyDescent="0.2">
      <c r="A29" s="1" t="s">
        <v>21</v>
      </c>
      <c r="B29" s="222">
        <v>7685</v>
      </c>
      <c r="C29" s="4">
        <v>6534</v>
      </c>
      <c r="D29" s="54">
        <f t="shared" si="6"/>
        <v>0.85022771633051397</v>
      </c>
      <c r="E29" s="4">
        <v>5009</v>
      </c>
      <c r="F29" s="4">
        <v>60239</v>
      </c>
      <c r="G29" s="86">
        <f t="shared" si="7"/>
        <v>7.8385165907612233</v>
      </c>
      <c r="H29" s="4">
        <v>2942</v>
      </c>
      <c r="I29" s="16">
        <f t="shared" si="8"/>
        <v>0.38282368249837345</v>
      </c>
      <c r="J29" s="4">
        <v>51</v>
      </c>
    </row>
    <row r="30" spans="1:10" ht="15" x14ac:dyDescent="0.2">
      <c r="A30" s="39" t="s">
        <v>5</v>
      </c>
      <c r="B30" s="249">
        <v>7181</v>
      </c>
      <c r="C30" s="41">
        <v>2423</v>
      </c>
      <c r="D30" s="56">
        <f t="shared" si="6"/>
        <v>0.33741818688204983</v>
      </c>
      <c r="E30" s="41">
        <v>6240</v>
      </c>
      <c r="F30" s="41">
        <v>19641</v>
      </c>
      <c r="G30" s="88">
        <f t="shared" si="7"/>
        <v>2.7351343823979946</v>
      </c>
      <c r="H30" s="41">
        <v>1907</v>
      </c>
      <c r="I30" s="42">
        <f t="shared" si="8"/>
        <v>0.26556189945690017</v>
      </c>
      <c r="J30" s="41">
        <v>601</v>
      </c>
    </row>
    <row r="31" spans="1:10" ht="15" x14ac:dyDescent="0.2">
      <c r="A31" s="1" t="s">
        <v>22</v>
      </c>
      <c r="B31" s="222">
        <v>6838</v>
      </c>
      <c r="C31" s="4">
        <v>5352</v>
      </c>
      <c r="D31" s="54">
        <f t="shared" si="6"/>
        <v>0.78268499561275229</v>
      </c>
      <c r="E31" s="4">
        <v>3770</v>
      </c>
      <c r="F31" s="4">
        <v>21892</v>
      </c>
      <c r="G31" s="86">
        <f t="shared" si="7"/>
        <v>3.2015209125475286</v>
      </c>
      <c r="H31" s="4">
        <v>3399</v>
      </c>
      <c r="I31" s="16">
        <f t="shared" si="8"/>
        <v>0.49707516817782976</v>
      </c>
      <c r="J31" s="4">
        <v>157</v>
      </c>
    </row>
    <row r="32" spans="1:10" ht="15" x14ac:dyDescent="0.2">
      <c r="A32" s="39" t="s">
        <v>8</v>
      </c>
      <c r="B32" s="250">
        <v>4621</v>
      </c>
      <c r="C32" s="41">
        <v>5127</v>
      </c>
      <c r="D32" s="56">
        <f t="shared" si="6"/>
        <v>1.109500108201688</v>
      </c>
      <c r="E32" s="41">
        <v>2498</v>
      </c>
      <c r="F32" s="41">
        <v>7800</v>
      </c>
      <c r="G32" s="88">
        <f t="shared" si="7"/>
        <v>1.6879463319627785</v>
      </c>
      <c r="H32" s="41">
        <v>1248</v>
      </c>
      <c r="I32" s="42">
        <f t="shared" si="8"/>
        <v>0.27007141311404459</v>
      </c>
      <c r="J32" s="41">
        <v>64</v>
      </c>
    </row>
    <row r="33" spans="1:10" ht="15" x14ac:dyDescent="0.2">
      <c r="A33" s="1" t="s">
        <v>13</v>
      </c>
      <c r="B33" s="222">
        <v>2467</v>
      </c>
      <c r="C33" s="4">
        <v>1588</v>
      </c>
      <c r="D33" s="54">
        <f t="shared" si="6"/>
        <v>0.64369679773003652</v>
      </c>
      <c r="E33" s="4">
        <v>1960</v>
      </c>
      <c r="F33" s="4">
        <v>22238</v>
      </c>
      <c r="G33" s="86">
        <f t="shared" si="7"/>
        <v>9.0141872719902718</v>
      </c>
      <c r="H33" s="4">
        <v>1193</v>
      </c>
      <c r="I33" s="16">
        <f t="shared" si="8"/>
        <v>0.48358329955411433</v>
      </c>
      <c r="J33" s="4">
        <v>0</v>
      </c>
    </row>
    <row r="34" spans="1:10" x14ac:dyDescent="0.2">
      <c r="B34" s="4"/>
      <c r="C34" s="4"/>
      <c r="E34" s="4"/>
      <c r="F34" s="4"/>
      <c r="H34" s="4"/>
      <c r="J34" s="4"/>
    </row>
    <row r="35" spans="1:10" ht="15" x14ac:dyDescent="0.25">
      <c r="A35" s="6" t="s">
        <v>76</v>
      </c>
      <c r="B35" s="15">
        <f>SUM(B5:B33)</f>
        <v>576851</v>
      </c>
      <c r="C35" s="15">
        <f>SUM(C5:C33)</f>
        <v>340642</v>
      </c>
      <c r="D35" s="58">
        <f>SUM(C35/B35)</f>
        <v>0.59051990895395867</v>
      </c>
      <c r="E35" s="15">
        <f>SUM(E5:E33)</f>
        <v>123255</v>
      </c>
      <c r="F35" s="15">
        <f>SUM(F5:F33)</f>
        <v>1448769</v>
      </c>
      <c r="G35" s="89">
        <f>SUM(F35/B35)</f>
        <v>2.5115133717372422</v>
      </c>
      <c r="H35" s="15">
        <f>SUM(H5:H33)</f>
        <v>351266</v>
      </c>
      <c r="I35" s="18">
        <f>SUM(H35/B35)</f>
        <v>0.6089371432137588</v>
      </c>
      <c r="J35" s="15">
        <f>SUM(J5:J33)</f>
        <v>8531</v>
      </c>
    </row>
    <row r="37" spans="1:10" x14ac:dyDescent="0.2">
      <c r="A37" s="2" t="s">
        <v>503</v>
      </c>
    </row>
  </sheetData>
  <mergeCells count="1">
    <mergeCell ref="A1:J1"/>
  </mergeCells>
  <pageMargins left="0.25" right="0.25" top="0.75" bottom="0.75" header="0.3" footer="0.3"/>
  <pageSetup paperSize="5" scale="92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8"/>
  <sheetViews>
    <sheetView zoomScaleNormal="100" workbookViewId="0">
      <selection sqref="A1:K1"/>
    </sheetView>
  </sheetViews>
  <sheetFormatPr defaultRowHeight="12.75" x14ac:dyDescent="0.2"/>
  <cols>
    <col min="1" max="1" width="36.140625" customWidth="1"/>
    <col min="2" max="2" width="10.7109375" bestFit="1" customWidth="1"/>
    <col min="3" max="3" width="9.85546875" bestFit="1" customWidth="1"/>
    <col min="4" max="4" width="6.7109375" style="86" bestFit="1" customWidth="1"/>
    <col min="5" max="5" width="9.85546875" bestFit="1" customWidth="1"/>
    <col min="6" max="6" width="15.140625" style="86" bestFit="1" customWidth="1"/>
    <col min="7" max="7" width="9.85546875" bestFit="1" customWidth="1"/>
    <col min="8" max="9" width="11.42578125" style="86" customWidth="1"/>
    <col min="10" max="10" width="13.42578125" bestFit="1" customWidth="1"/>
    <col min="11" max="11" width="13.5703125" style="86" bestFit="1" customWidth="1"/>
  </cols>
  <sheetData>
    <row r="1" spans="1:11" s="26" customFormat="1" x14ac:dyDescent="0.2">
      <c r="A1" s="279" t="s">
        <v>524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s="91" customFormat="1" ht="51" x14ac:dyDescent="0.2">
      <c r="A2" s="81"/>
      <c r="B2" s="34" t="s">
        <v>140</v>
      </c>
      <c r="C2" s="82" t="s">
        <v>195</v>
      </c>
      <c r="D2" s="84" t="s">
        <v>196</v>
      </c>
      <c r="E2" s="82" t="s">
        <v>534</v>
      </c>
      <c r="F2" s="84" t="s">
        <v>535</v>
      </c>
      <c r="G2" s="82" t="s">
        <v>200</v>
      </c>
      <c r="H2" s="84" t="s">
        <v>197</v>
      </c>
      <c r="I2" s="84" t="s">
        <v>532</v>
      </c>
      <c r="J2" s="90" t="s">
        <v>198</v>
      </c>
      <c r="K2" s="84" t="s">
        <v>199</v>
      </c>
    </row>
    <row r="3" spans="1:11" x14ac:dyDescent="0.2">
      <c r="C3" s="4"/>
      <c r="E3" s="4"/>
      <c r="G3" s="4"/>
      <c r="J3" s="4"/>
    </row>
    <row r="4" spans="1:11" x14ac:dyDescent="0.2">
      <c r="A4" s="5" t="s">
        <v>75</v>
      </c>
      <c r="B4" s="14"/>
      <c r="C4" s="10"/>
      <c r="D4" s="87"/>
      <c r="E4" s="10"/>
      <c r="F4" s="87"/>
      <c r="G4" s="10"/>
      <c r="H4" s="87"/>
      <c r="I4" s="87"/>
      <c r="J4" s="10"/>
      <c r="K4" s="87"/>
    </row>
    <row r="5" spans="1:11" ht="15" x14ac:dyDescent="0.2">
      <c r="A5" s="1" t="s">
        <v>10</v>
      </c>
      <c r="B5" s="4">
        <v>100512</v>
      </c>
      <c r="C5" s="4">
        <v>262882</v>
      </c>
      <c r="D5" s="86">
        <f>SUM(C5/B5)</f>
        <v>2.6154290035020695</v>
      </c>
      <c r="E5" s="4">
        <v>23146</v>
      </c>
      <c r="F5" s="133">
        <f>SUM(E5/B5)*1000</f>
        <v>230.28096147723656</v>
      </c>
      <c r="G5" s="4">
        <v>19475</v>
      </c>
      <c r="H5" s="86">
        <f>SUM(G5/B5)*1000</f>
        <v>193.75795924864693</v>
      </c>
      <c r="I5" s="132">
        <v>0</v>
      </c>
      <c r="J5" s="4">
        <v>224</v>
      </c>
      <c r="K5" s="86">
        <f>SUM(J5/B5)*1000</f>
        <v>2.228589621139764</v>
      </c>
    </row>
    <row r="6" spans="1:11" ht="15" x14ac:dyDescent="0.2">
      <c r="A6" s="39" t="s">
        <v>12</v>
      </c>
      <c r="B6" s="41">
        <v>79955</v>
      </c>
      <c r="C6" s="41">
        <v>149699</v>
      </c>
      <c r="D6" s="88">
        <f>SUM(C6/B6)</f>
        <v>1.8722906634982177</v>
      </c>
      <c r="E6" s="41">
        <v>12120</v>
      </c>
      <c r="F6" s="136">
        <f>SUM(E6/B6)*1000</f>
        <v>151.58526671252579</v>
      </c>
      <c r="G6" s="41">
        <v>28683</v>
      </c>
      <c r="H6" s="88">
        <f>SUM(G6/B6)*1000</f>
        <v>358.7392908511037</v>
      </c>
      <c r="I6" s="137">
        <v>10</v>
      </c>
      <c r="J6" s="41">
        <v>163</v>
      </c>
      <c r="K6" s="88">
        <f>SUM(J6/B6)*1000</f>
        <v>2.03864673879057</v>
      </c>
    </row>
    <row r="7" spans="1:11" ht="15" x14ac:dyDescent="0.2">
      <c r="A7" s="1"/>
      <c r="B7" s="4"/>
      <c r="C7" s="4"/>
      <c r="E7" s="4"/>
      <c r="F7" s="133"/>
      <c r="G7" s="4"/>
      <c r="J7" s="4"/>
    </row>
    <row r="8" spans="1:11" x14ac:dyDescent="0.2">
      <c r="A8" s="5" t="s">
        <v>72</v>
      </c>
      <c r="B8" s="10"/>
      <c r="C8" s="10"/>
      <c r="D8" s="87"/>
      <c r="E8" s="10"/>
      <c r="F8" s="134"/>
      <c r="G8" s="10"/>
      <c r="H8" s="87"/>
      <c r="I8" s="87"/>
      <c r="J8" s="10"/>
      <c r="K8" s="87"/>
    </row>
    <row r="9" spans="1:11" ht="15" x14ac:dyDescent="0.2">
      <c r="A9" s="1" t="s">
        <v>2</v>
      </c>
      <c r="B9" s="4">
        <v>47026</v>
      </c>
      <c r="C9" s="4">
        <v>202583</v>
      </c>
      <c r="D9" s="86">
        <f t="shared" ref="D9:D14" si="0">SUM(C9/B9)</f>
        <v>4.3078935057202399</v>
      </c>
      <c r="E9" s="4">
        <v>9873</v>
      </c>
      <c r="F9" s="133">
        <f t="shared" ref="F9:F14" si="1">SUM(E9/B9)*1000</f>
        <v>209.94768851273761</v>
      </c>
      <c r="G9" s="4">
        <v>23154</v>
      </c>
      <c r="H9" s="132">
        <f t="shared" ref="H9:H14" si="2">SUM(G9/B9)*1000</f>
        <v>492.36592523284986</v>
      </c>
      <c r="I9" s="132">
        <v>233</v>
      </c>
      <c r="J9" s="4">
        <v>222</v>
      </c>
      <c r="K9" s="86">
        <f t="shared" ref="K9:K14" si="3">SUM(J9/B9)*1000</f>
        <v>4.7207927529451794</v>
      </c>
    </row>
    <row r="10" spans="1:11" ht="15" x14ac:dyDescent="0.2">
      <c r="A10" s="39" t="s">
        <v>18</v>
      </c>
      <c r="B10" s="41">
        <v>42272</v>
      </c>
      <c r="C10" s="41">
        <v>108957</v>
      </c>
      <c r="D10" s="88">
        <f t="shared" si="0"/>
        <v>2.5775217638152914</v>
      </c>
      <c r="E10" s="41">
        <v>22272</v>
      </c>
      <c r="F10" s="136">
        <f t="shared" si="1"/>
        <v>526.8735806207419</v>
      </c>
      <c r="G10" s="41">
        <v>64827</v>
      </c>
      <c r="H10" s="137">
        <f t="shared" si="2"/>
        <v>1533.5683194549583</v>
      </c>
      <c r="I10" s="137">
        <v>6708</v>
      </c>
      <c r="J10" s="41">
        <v>90</v>
      </c>
      <c r="K10" s="88">
        <f t="shared" si="3"/>
        <v>2.1290688872066617</v>
      </c>
    </row>
    <row r="11" spans="1:11" ht="15" x14ac:dyDescent="0.2">
      <c r="A11" s="1" t="s">
        <v>6</v>
      </c>
      <c r="B11" s="4">
        <v>39234</v>
      </c>
      <c r="C11" s="4">
        <v>64114</v>
      </c>
      <c r="D11" s="86">
        <f t="shared" si="0"/>
        <v>1.6341438548197991</v>
      </c>
      <c r="E11" s="4">
        <v>5631</v>
      </c>
      <c r="F11" s="133">
        <f t="shared" si="1"/>
        <v>143.52347453739102</v>
      </c>
      <c r="G11" s="4">
        <v>10196</v>
      </c>
      <c r="H11" s="132">
        <f t="shared" si="2"/>
        <v>259.876637610236</v>
      </c>
      <c r="I11" s="132">
        <v>2911</v>
      </c>
      <c r="J11" s="4">
        <v>65</v>
      </c>
      <c r="K11" s="86">
        <f t="shared" si="3"/>
        <v>1.6567263088137838</v>
      </c>
    </row>
    <row r="12" spans="1:11" ht="15" x14ac:dyDescent="0.2">
      <c r="A12" s="39" t="s">
        <v>0</v>
      </c>
      <c r="B12" s="41">
        <v>37066</v>
      </c>
      <c r="C12" s="41">
        <v>68438</v>
      </c>
      <c r="D12" s="88">
        <f t="shared" si="0"/>
        <v>1.8463821291749851</v>
      </c>
      <c r="E12" s="41">
        <v>3210</v>
      </c>
      <c r="F12" s="136">
        <f t="shared" si="1"/>
        <v>86.60227701937086</v>
      </c>
      <c r="G12" s="41">
        <v>6166</v>
      </c>
      <c r="H12" s="137">
        <f t="shared" si="2"/>
        <v>166.35191280418712</v>
      </c>
      <c r="I12" s="137">
        <v>5447</v>
      </c>
      <c r="J12" s="41">
        <v>27</v>
      </c>
      <c r="K12" s="88">
        <f t="shared" si="3"/>
        <v>0.72843036745265199</v>
      </c>
    </row>
    <row r="13" spans="1:11" ht="15" x14ac:dyDescent="0.2">
      <c r="A13" s="1" t="s">
        <v>16</v>
      </c>
      <c r="B13" s="4">
        <v>30921</v>
      </c>
      <c r="C13" s="4">
        <v>114969</v>
      </c>
      <c r="D13" s="86">
        <f t="shared" si="0"/>
        <v>3.7181527117492967</v>
      </c>
      <c r="E13" s="4">
        <v>6316</v>
      </c>
      <c r="F13" s="133">
        <f t="shared" si="1"/>
        <v>204.26247534038356</v>
      </c>
      <c r="G13" s="4">
        <v>14260</v>
      </c>
      <c r="H13" s="132">
        <f t="shared" si="2"/>
        <v>461.17525306426057</v>
      </c>
      <c r="I13" s="132">
        <v>0</v>
      </c>
      <c r="J13" s="4">
        <v>162</v>
      </c>
      <c r="K13" s="86">
        <f t="shared" si="3"/>
        <v>5.2391578538857093</v>
      </c>
    </row>
    <row r="14" spans="1:11" ht="15" x14ac:dyDescent="0.2">
      <c r="A14" s="39" t="s">
        <v>14</v>
      </c>
      <c r="B14" s="41">
        <v>29624</v>
      </c>
      <c r="C14" s="41">
        <v>151315</v>
      </c>
      <c r="D14" s="88">
        <f t="shared" si="0"/>
        <v>5.1078517418309479</v>
      </c>
      <c r="E14" s="41">
        <v>7452</v>
      </c>
      <c r="F14" s="136">
        <f t="shared" si="1"/>
        <v>251.55279503105587</v>
      </c>
      <c r="G14" s="41">
        <v>13615</v>
      </c>
      <c r="H14" s="137">
        <f t="shared" si="2"/>
        <v>459.59357277882793</v>
      </c>
      <c r="I14" s="137">
        <v>50</v>
      </c>
      <c r="J14" s="41">
        <v>106</v>
      </c>
      <c r="K14" s="88">
        <f t="shared" si="3"/>
        <v>3.5781798541722929</v>
      </c>
    </row>
    <row r="15" spans="1:11" ht="15" x14ac:dyDescent="0.2">
      <c r="A15" s="1"/>
      <c r="B15" s="4"/>
      <c r="C15" s="4"/>
      <c r="E15" s="4"/>
      <c r="F15" s="133"/>
      <c r="G15" s="4"/>
      <c r="H15" s="132"/>
      <c r="I15" s="132"/>
      <c r="J15" s="4"/>
    </row>
    <row r="16" spans="1:11" x14ac:dyDescent="0.2">
      <c r="A16" s="5" t="s">
        <v>73</v>
      </c>
      <c r="B16" s="10"/>
      <c r="C16" s="10"/>
      <c r="D16" s="87"/>
      <c r="E16" s="10"/>
      <c r="F16" s="134"/>
      <c r="G16" s="10"/>
      <c r="H16" s="135"/>
      <c r="I16" s="135"/>
      <c r="J16" s="10"/>
      <c r="K16" s="87"/>
    </row>
    <row r="17" spans="1:11" ht="15" x14ac:dyDescent="0.2">
      <c r="A17" s="1" t="s">
        <v>19</v>
      </c>
      <c r="B17" s="4">
        <v>23331</v>
      </c>
      <c r="C17" s="4">
        <v>62204</v>
      </c>
      <c r="D17" s="86">
        <f t="shared" ref="D17:D23" si="4">SUM(C17/B17)</f>
        <v>2.666152329518666</v>
      </c>
      <c r="E17" s="4">
        <v>10787</v>
      </c>
      <c r="F17" s="133">
        <f t="shared" ref="F17:F23" si="5">SUM(E17/B17)*1000</f>
        <v>462.34623462346235</v>
      </c>
      <c r="G17" s="4">
        <v>9619</v>
      </c>
      <c r="H17" s="132">
        <f t="shared" ref="H17:H23" si="6">SUM(G17/B17)*1000</f>
        <v>412.28408555141226</v>
      </c>
      <c r="I17" s="132">
        <v>389</v>
      </c>
      <c r="J17" s="4">
        <v>112</v>
      </c>
      <c r="K17" s="86">
        <f>SUM(J17/B18)*1000</f>
        <v>5.4767726161369197</v>
      </c>
    </row>
    <row r="18" spans="1:11" ht="15" x14ac:dyDescent="0.2">
      <c r="A18" s="39" t="s">
        <v>20</v>
      </c>
      <c r="B18" s="41">
        <v>20450</v>
      </c>
      <c r="C18" s="41">
        <v>112229</v>
      </c>
      <c r="D18" s="88">
        <f t="shared" si="4"/>
        <v>5.4879706601466989</v>
      </c>
      <c r="E18" s="41">
        <v>6856</v>
      </c>
      <c r="F18" s="136">
        <f t="shared" si="5"/>
        <v>335.25672371638143</v>
      </c>
      <c r="G18" s="41">
        <v>12364</v>
      </c>
      <c r="H18" s="137">
        <f t="shared" si="6"/>
        <v>604.5965770171149</v>
      </c>
      <c r="I18" s="137">
        <v>12</v>
      </c>
      <c r="J18" s="41">
        <v>37</v>
      </c>
      <c r="K18" s="88">
        <f t="shared" ref="K18:K23" si="7">SUM(J18/B18)*1000</f>
        <v>1.8092909535452322</v>
      </c>
    </row>
    <row r="19" spans="1:11" ht="15" x14ac:dyDescent="0.2">
      <c r="A19" s="1" t="s">
        <v>11</v>
      </c>
      <c r="B19" s="4">
        <v>19581</v>
      </c>
      <c r="C19" s="4">
        <v>101566</v>
      </c>
      <c r="D19" s="86">
        <f t="shared" si="4"/>
        <v>5.1869669577651809</v>
      </c>
      <c r="E19" s="4">
        <v>7270</v>
      </c>
      <c r="F19" s="133">
        <f t="shared" si="5"/>
        <v>371.27827996527247</v>
      </c>
      <c r="G19" s="4">
        <v>11403</v>
      </c>
      <c r="H19" s="132">
        <f t="shared" si="6"/>
        <v>582.35023747510343</v>
      </c>
      <c r="I19" s="132">
        <v>0</v>
      </c>
      <c r="J19" s="4">
        <v>172</v>
      </c>
      <c r="K19" s="86">
        <f t="shared" si="7"/>
        <v>8.7840253306776983</v>
      </c>
    </row>
    <row r="20" spans="1:11" ht="15" x14ac:dyDescent="0.2">
      <c r="A20" s="39" t="s">
        <v>3</v>
      </c>
      <c r="B20" s="41">
        <v>14537</v>
      </c>
      <c r="C20" s="41">
        <v>110158</v>
      </c>
      <c r="D20" s="88">
        <f t="shared" si="4"/>
        <v>7.5777670771135721</v>
      </c>
      <c r="E20" s="41">
        <v>2705</v>
      </c>
      <c r="F20" s="136">
        <f t="shared" si="5"/>
        <v>186.07690720231136</v>
      </c>
      <c r="G20" s="41">
        <v>11584</v>
      </c>
      <c r="H20" s="137">
        <f t="shared" si="6"/>
        <v>796.86317672146936</v>
      </c>
      <c r="I20" s="137">
        <v>0</v>
      </c>
      <c r="J20" s="41">
        <v>30</v>
      </c>
      <c r="K20" s="88">
        <f t="shared" si="7"/>
        <v>2.0636995253491093</v>
      </c>
    </row>
    <row r="21" spans="1:11" ht="15" x14ac:dyDescent="0.2">
      <c r="A21" s="1" t="s">
        <v>4</v>
      </c>
      <c r="B21" s="4">
        <v>13751</v>
      </c>
      <c r="C21" s="4">
        <v>59679</v>
      </c>
      <c r="D21" s="86">
        <f t="shared" si="4"/>
        <v>4.3399752745254894</v>
      </c>
      <c r="E21" s="4">
        <v>3753</v>
      </c>
      <c r="F21" s="133">
        <f t="shared" si="5"/>
        <v>272.92560541051557</v>
      </c>
      <c r="G21" s="4">
        <v>6172</v>
      </c>
      <c r="H21" s="132">
        <f t="shared" si="6"/>
        <v>448.84008435750127</v>
      </c>
      <c r="I21" s="132">
        <v>110</v>
      </c>
      <c r="J21" s="4">
        <v>116</v>
      </c>
      <c r="K21" s="86">
        <f t="shared" si="7"/>
        <v>8.4357501272634714</v>
      </c>
    </row>
    <row r="22" spans="1:11" ht="15" x14ac:dyDescent="0.2">
      <c r="A22" s="39" t="s">
        <v>7</v>
      </c>
      <c r="B22" s="41">
        <v>12498</v>
      </c>
      <c r="C22" s="41">
        <v>35722</v>
      </c>
      <c r="D22" s="88">
        <f t="shared" si="4"/>
        <v>2.8582173147703633</v>
      </c>
      <c r="E22" s="41">
        <v>1554</v>
      </c>
      <c r="F22" s="136">
        <f t="shared" si="5"/>
        <v>124.3398943831013</v>
      </c>
      <c r="G22" s="41">
        <v>1624</v>
      </c>
      <c r="H22" s="137">
        <f t="shared" si="6"/>
        <v>129.94079052648425</v>
      </c>
      <c r="I22" s="137">
        <v>27</v>
      </c>
      <c r="J22" s="41">
        <v>73</v>
      </c>
      <c r="K22" s="88">
        <f t="shared" si="7"/>
        <v>5.8409345495279243</v>
      </c>
    </row>
    <row r="23" spans="1:11" ht="15" x14ac:dyDescent="0.2">
      <c r="A23" s="1" t="s">
        <v>1</v>
      </c>
      <c r="B23" s="4">
        <v>11521</v>
      </c>
      <c r="C23" s="4">
        <v>83635</v>
      </c>
      <c r="D23" s="86">
        <f t="shared" si="4"/>
        <v>7.2593524867633015</v>
      </c>
      <c r="E23" s="4">
        <v>4428</v>
      </c>
      <c r="F23" s="133">
        <f t="shared" si="5"/>
        <v>384.34163701067615</v>
      </c>
      <c r="G23" s="4">
        <v>2485</v>
      </c>
      <c r="H23" s="132">
        <f t="shared" si="6"/>
        <v>215.69308219772589</v>
      </c>
      <c r="I23" s="132">
        <v>225</v>
      </c>
      <c r="J23" s="4">
        <v>70</v>
      </c>
      <c r="K23" s="86">
        <f t="shared" si="7"/>
        <v>6.0758614703584763</v>
      </c>
    </row>
    <row r="24" spans="1:11" x14ac:dyDescent="0.2">
      <c r="A24" s="93"/>
      <c r="B24" s="4"/>
      <c r="C24" s="93"/>
      <c r="D24" s="239"/>
      <c r="E24" s="93"/>
      <c r="F24" s="239"/>
      <c r="G24" s="93"/>
      <c r="H24" s="239"/>
      <c r="I24" s="239"/>
      <c r="J24" s="93"/>
      <c r="K24" s="239"/>
    </row>
    <row r="25" spans="1:11" ht="15" x14ac:dyDescent="0.2">
      <c r="A25" s="157" t="s">
        <v>74</v>
      </c>
      <c r="B25" s="10"/>
      <c r="C25" s="164"/>
      <c r="D25" s="165"/>
      <c r="E25" s="164"/>
      <c r="F25" s="166"/>
      <c r="G25" s="164"/>
      <c r="H25" s="167"/>
      <c r="I25" s="167"/>
      <c r="J25" s="164"/>
      <c r="K25" s="165"/>
    </row>
    <row r="26" spans="1:11" ht="15" x14ac:dyDescent="0.25">
      <c r="A26" s="231" t="s">
        <v>17</v>
      </c>
      <c r="B26" s="247">
        <v>8728</v>
      </c>
      <c r="C26" s="41">
        <v>39747</v>
      </c>
      <c r="D26" s="88">
        <f t="shared" ref="D26:D33" si="8">SUM(C26/B26)</f>
        <v>4.5539642529789184</v>
      </c>
      <c r="E26" s="41">
        <v>3797</v>
      </c>
      <c r="F26" s="136">
        <f t="shared" ref="F26:F33" si="9">SUM(E26/B26)*1000</f>
        <v>435.03666361136573</v>
      </c>
      <c r="G26" s="41">
        <v>13940</v>
      </c>
      <c r="H26" s="137">
        <f t="shared" ref="H26:H33" si="10">SUM(G26/B26)*1000</f>
        <v>1597.1585701191566</v>
      </c>
      <c r="I26" s="137">
        <v>82</v>
      </c>
      <c r="J26" s="41">
        <v>79</v>
      </c>
      <c r="K26" s="88">
        <f t="shared" ref="K26:K33" si="11">SUM(J26/B26)*1000</f>
        <v>9.0513290559120083</v>
      </c>
    </row>
    <row r="27" spans="1:11" ht="15" x14ac:dyDescent="0.2">
      <c r="A27" s="1" t="s">
        <v>15</v>
      </c>
      <c r="B27" s="251">
        <v>8605</v>
      </c>
      <c r="C27" s="4">
        <v>53063</v>
      </c>
      <c r="D27" s="86">
        <f t="shared" si="8"/>
        <v>6.1665310865775709</v>
      </c>
      <c r="E27" s="4">
        <v>1015</v>
      </c>
      <c r="F27" s="133">
        <f t="shared" si="9"/>
        <v>117.9546775130738</v>
      </c>
      <c r="G27" s="4">
        <v>6302</v>
      </c>
      <c r="H27" s="132">
        <f t="shared" si="10"/>
        <v>732.36490412550847</v>
      </c>
      <c r="I27" s="132">
        <v>0</v>
      </c>
      <c r="J27" s="4">
        <v>77</v>
      </c>
      <c r="K27" s="86">
        <f t="shared" si="11"/>
        <v>8.9482858803021497</v>
      </c>
    </row>
    <row r="28" spans="1:11" ht="15" x14ac:dyDescent="0.2">
      <c r="A28" s="39" t="s">
        <v>9</v>
      </c>
      <c r="B28" s="248">
        <v>8447</v>
      </c>
      <c r="C28" s="41">
        <v>47700</v>
      </c>
      <c r="D28" s="88">
        <f t="shared" si="8"/>
        <v>5.6469752574878651</v>
      </c>
      <c r="E28" s="41">
        <v>2409</v>
      </c>
      <c r="F28" s="136">
        <f t="shared" si="9"/>
        <v>285.19000828696579</v>
      </c>
      <c r="G28" s="41">
        <v>2852</v>
      </c>
      <c r="H28" s="137">
        <f t="shared" si="10"/>
        <v>337.63466319403341</v>
      </c>
      <c r="I28" s="137">
        <v>6</v>
      </c>
      <c r="J28" s="41">
        <v>77</v>
      </c>
      <c r="K28" s="88">
        <f t="shared" si="11"/>
        <v>9.1156623653368065</v>
      </c>
    </row>
    <row r="29" spans="1:11" ht="15" x14ac:dyDescent="0.2">
      <c r="A29" s="1" t="s">
        <v>21</v>
      </c>
      <c r="B29" s="222">
        <v>7685</v>
      </c>
      <c r="C29" s="4">
        <v>66583</v>
      </c>
      <c r="D29" s="86">
        <f t="shared" si="8"/>
        <v>8.6640208197787896</v>
      </c>
      <c r="E29" s="4">
        <v>2393</v>
      </c>
      <c r="F29" s="133">
        <f t="shared" si="9"/>
        <v>311.3858165256994</v>
      </c>
      <c r="G29" s="4">
        <v>4183</v>
      </c>
      <c r="H29" s="132">
        <f t="shared" si="10"/>
        <v>544.30709173715036</v>
      </c>
      <c r="I29" s="132">
        <v>1</v>
      </c>
      <c r="J29" s="4">
        <v>17</v>
      </c>
      <c r="K29" s="86">
        <f t="shared" si="11"/>
        <v>2.2121014964216008</v>
      </c>
    </row>
    <row r="30" spans="1:11" ht="15" x14ac:dyDescent="0.2">
      <c r="A30" s="39" t="s">
        <v>5</v>
      </c>
      <c r="B30" s="249">
        <v>7181</v>
      </c>
      <c r="C30" s="41">
        <v>57917</v>
      </c>
      <c r="D30" s="88">
        <f t="shared" si="8"/>
        <v>8.0653112379891372</v>
      </c>
      <c r="E30" s="41">
        <v>2752</v>
      </c>
      <c r="F30" s="136">
        <f t="shared" si="9"/>
        <v>383.23353293413174</v>
      </c>
      <c r="G30" s="41">
        <v>3291</v>
      </c>
      <c r="H30" s="137">
        <f t="shared" si="10"/>
        <v>458.2927168917978</v>
      </c>
      <c r="I30" s="137">
        <v>0</v>
      </c>
      <c r="J30" s="41">
        <v>85</v>
      </c>
      <c r="K30" s="88">
        <f t="shared" si="11"/>
        <v>11.836791533212645</v>
      </c>
    </row>
    <row r="31" spans="1:11" ht="15" x14ac:dyDescent="0.2">
      <c r="A31" s="1" t="s">
        <v>22</v>
      </c>
      <c r="B31" s="222">
        <v>6838</v>
      </c>
      <c r="C31" s="4">
        <v>45686</v>
      </c>
      <c r="D31" s="86">
        <f t="shared" si="8"/>
        <v>6.6811933313834455</v>
      </c>
      <c r="E31" s="4">
        <v>1791</v>
      </c>
      <c r="F31" s="133">
        <f t="shared" si="9"/>
        <v>261.91868967534367</v>
      </c>
      <c r="G31" s="4">
        <v>4104</v>
      </c>
      <c r="H31" s="132">
        <f t="shared" si="10"/>
        <v>600.17548990933028</v>
      </c>
      <c r="I31" s="132">
        <v>0</v>
      </c>
      <c r="J31" s="4">
        <v>56</v>
      </c>
      <c r="K31" s="86">
        <f t="shared" si="11"/>
        <v>8.1895291020766319</v>
      </c>
    </row>
    <row r="32" spans="1:11" ht="15" x14ac:dyDescent="0.2">
      <c r="A32" s="39" t="s">
        <v>8</v>
      </c>
      <c r="B32" s="250">
        <v>4621</v>
      </c>
      <c r="C32" s="41">
        <v>36720</v>
      </c>
      <c r="D32" s="88">
        <f t="shared" si="8"/>
        <v>7.9463319627786193</v>
      </c>
      <c r="E32" s="41">
        <v>1734</v>
      </c>
      <c r="F32" s="136">
        <f t="shared" si="9"/>
        <v>375.24345379787928</v>
      </c>
      <c r="G32" s="41">
        <v>2056</v>
      </c>
      <c r="H32" s="137">
        <f t="shared" si="10"/>
        <v>444.92534083531706</v>
      </c>
      <c r="I32" s="137">
        <v>10</v>
      </c>
      <c r="J32" s="41">
        <v>28</v>
      </c>
      <c r="K32" s="88">
        <f t="shared" si="11"/>
        <v>6.0592945249945904</v>
      </c>
    </row>
    <row r="33" spans="1:11" ht="15" x14ac:dyDescent="0.2">
      <c r="A33" s="1" t="s">
        <v>13</v>
      </c>
      <c r="B33" s="222">
        <v>2467</v>
      </c>
      <c r="C33" s="4">
        <v>39276</v>
      </c>
      <c r="D33" s="86">
        <f t="shared" si="8"/>
        <v>15.920551276854479</v>
      </c>
      <c r="E33" s="4">
        <v>2687</v>
      </c>
      <c r="F33" s="133">
        <f t="shared" si="9"/>
        <v>1089.1771382245643</v>
      </c>
      <c r="G33" s="4">
        <v>12550</v>
      </c>
      <c r="H33" s="132">
        <f t="shared" si="10"/>
        <v>5087.1503850830968</v>
      </c>
      <c r="I33" s="132">
        <v>17</v>
      </c>
      <c r="J33" s="4">
        <v>56</v>
      </c>
      <c r="K33" s="86">
        <f t="shared" si="11"/>
        <v>22.699635184434538</v>
      </c>
    </row>
    <row r="34" spans="1:11" x14ac:dyDescent="0.2">
      <c r="B34" s="4"/>
      <c r="C34" s="4"/>
      <c r="E34" s="4"/>
      <c r="G34" s="4"/>
      <c r="J34" s="4"/>
    </row>
    <row r="35" spans="1:11" ht="15" x14ac:dyDescent="0.25">
      <c r="A35" s="6" t="s">
        <v>76</v>
      </c>
      <c r="B35" s="15">
        <f>SUM(B5:B33)</f>
        <v>576851</v>
      </c>
      <c r="C35" s="15">
        <f>SUM(C5:C33)</f>
        <v>2074842</v>
      </c>
      <c r="D35" s="89">
        <f>SUM(C35/B35)</f>
        <v>3.5968421654812075</v>
      </c>
      <c r="E35" s="15">
        <f>SUM(E5:E33)</f>
        <v>145951</v>
      </c>
      <c r="F35" s="89">
        <f>SUM(E35/B35)*1000</f>
        <v>253.01334313366885</v>
      </c>
      <c r="G35" s="15">
        <f>SUM(G3:G33)</f>
        <v>284905</v>
      </c>
      <c r="H35" s="89">
        <f>SUM(G35/B35)*1000</f>
        <v>493.89703753655624</v>
      </c>
      <c r="I35" s="15">
        <f>SUM(I3:I33)</f>
        <v>16238</v>
      </c>
      <c r="J35" s="15">
        <f>SUM(J3:J33)</f>
        <v>2144</v>
      </c>
      <c r="K35" s="89">
        <f>SUM(J35/B35)*1000</f>
        <v>3.7167310102608822</v>
      </c>
    </row>
    <row r="37" spans="1:11" x14ac:dyDescent="0.2">
      <c r="A37" s="253"/>
    </row>
    <row r="38" spans="1:11" x14ac:dyDescent="0.2">
      <c r="A38" s="93"/>
    </row>
  </sheetData>
  <mergeCells count="1">
    <mergeCell ref="A1:K1"/>
  </mergeCells>
  <pageMargins left="0.25" right="0.25" top="0.75" bottom="0.75" header="0.3" footer="0.3"/>
  <pageSetup paperSize="5" scale="95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8"/>
  <sheetViews>
    <sheetView workbookViewId="0">
      <selection activeCell="D34" sqref="D34"/>
    </sheetView>
  </sheetViews>
  <sheetFormatPr defaultRowHeight="12.75" x14ac:dyDescent="0.2"/>
  <cols>
    <col min="1" max="1" width="35.42578125" customWidth="1"/>
    <col min="2" max="2" width="10.5703125" customWidth="1"/>
    <col min="3" max="3" width="14.140625" customWidth="1"/>
    <col min="4" max="4" width="17.42578125" customWidth="1"/>
    <col min="5" max="5" width="17.5703125" customWidth="1"/>
    <col min="6" max="6" width="12" customWidth="1"/>
    <col min="7" max="7" width="14.140625" customWidth="1"/>
    <col min="8" max="8" width="10.85546875" customWidth="1"/>
    <col min="9" max="9" width="10.140625" customWidth="1"/>
    <col min="11" max="11" width="14" customWidth="1"/>
  </cols>
  <sheetData>
    <row r="1" spans="1:7" s="26" customFormat="1" x14ac:dyDescent="0.2">
      <c r="A1" s="103" t="s">
        <v>525</v>
      </c>
      <c r="B1" s="104"/>
      <c r="C1" s="104"/>
      <c r="D1" s="104"/>
      <c r="E1" s="104"/>
      <c r="F1" s="104"/>
      <c r="G1" s="105"/>
    </row>
    <row r="2" spans="1:7" s="91" customFormat="1" ht="40.5" customHeight="1" x14ac:dyDescent="0.2">
      <c r="A2" s="92"/>
      <c r="B2" s="34" t="s">
        <v>140</v>
      </c>
      <c r="C2" s="82" t="s">
        <v>201</v>
      </c>
      <c r="D2" s="82" t="s">
        <v>205</v>
      </c>
      <c r="E2" s="94" t="s">
        <v>203</v>
      </c>
      <c r="F2" s="94" t="s">
        <v>204</v>
      </c>
      <c r="G2" s="94" t="s">
        <v>202</v>
      </c>
    </row>
    <row r="3" spans="1:7" x14ac:dyDescent="0.2">
      <c r="C3" s="4"/>
      <c r="D3" s="4"/>
      <c r="E3" s="4"/>
      <c r="F3" s="4"/>
      <c r="G3" s="4"/>
    </row>
    <row r="4" spans="1:7" x14ac:dyDescent="0.2">
      <c r="A4" s="5" t="s">
        <v>75</v>
      </c>
      <c r="B4" s="14"/>
      <c r="C4" s="10"/>
      <c r="D4" s="10"/>
      <c r="E4" s="10"/>
      <c r="F4" s="10"/>
      <c r="G4" s="10"/>
    </row>
    <row r="5" spans="1:7" ht="15" x14ac:dyDescent="0.2">
      <c r="A5" s="1" t="s">
        <v>10</v>
      </c>
      <c r="B5" s="4">
        <v>100512</v>
      </c>
      <c r="C5" s="4">
        <v>8569</v>
      </c>
      <c r="D5" s="4">
        <v>0</v>
      </c>
      <c r="E5" s="4">
        <v>28858</v>
      </c>
      <c r="F5" s="4">
        <v>0</v>
      </c>
      <c r="G5" s="4">
        <v>0</v>
      </c>
    </row>
    <row r="6" spans="1:7" ht="15" x14ac:dyDescent="0.2">
      <c r="A6" s="39" t="s">
        <v>12</v>
      </c>
      <c r="B6" s="41">
        <v>79955</v>
      </c>
      <c r="C6" s="41">
        <v>8569</v>
      </c>
      <c r="D6" s="41">
        <v>33944</v>
      </c>
      <c r="E6" s="41">
        <v>28858</v>
      </c>
      <c r="F6" s="41">
        <v>132846</v>
      </c>
      <c r="G6" s="41">
        <v>614</v>
      </c>
    </row>
    <row r="7" spans="1:7" ht="15" x14ac:dyDescent="0.2">
      <c r="A7" s="1"/>
      <c r="B7" s="4"/>
      <c r="C7" s="4"/>
      <c r="D7" s="4"/>
      <c r="E7" s="4"/>
      <c r="F7" s="4"/>
      <c r="G7" s="4"/>
    </row>
    <row r="8" spans="1:7" x14ac:dyDescent="0.2">
      <c r="A8" s="5" t="s">
        <v>72</v>
      </c>
      <c r="B8" s="10"/>
      <c r="C8" s="10"/>
      <c r="D8" s="10"/>
      <c r="E8" s="10"/>
      <c r="F8" s="10"/>
      <c r="G8" s="10"/>
    </row>
    <row r="9" spans="1:7" ht="15" x14ac:dyDescent="0.2">
      <c r="A9" s="1" t="s">
        <v>2</v>
      </c>
      <c r="B9" s="4">
        <v>47026</v>
      </c>
      <c r="C9" s="4">
        <v>8569</v>
      </c>
      <c r="D9" s="4">
        <v>4165</v>
      </c>
      <c r="E9" s="4">
        <v>28858</v>
      </c>
      <c r="F9" s="4">
        <v>7607</v>
      </c>
      <c r="G9" s="4">
        <v>344</v>
      </c>
    </row>
    <row r="10" spans="1:7" ht="15" x14ac:dyDescent="0.2">
      <c r="A10" s="39" t="s">
        <v>18</v>
      </c>
      <c r="B10" s="41">
        <v>42272</v>
      </c>
      <c r="C10" s="41">
        <v>8569</v>
      </c>
      <c r="D10" s="41">
        <v>25701</v>
      </c>
      <c r="E10" s="41">
        <v>28858</v>
      </c>
      <c r="F10" s="41">
        <v>58776</v>
      </c>
      <c r="G10" s="41"/>
    </row>
    <row r="11" spans="1:7" ht="15" x14ac:dyDescent="0.2">
      <c r="A11" s="1" t="s">
        <v>6</v>
      </c>
      <c r="B11" s="4">
        <v>39234</v>
      </c>
      <c r="C11" s="4">
        <v>8569</v>
      </c>
      <c r="D11" s="4">
        <v>0</v>
      </c>
      <c r="E11" s="4">
        <v>28858</v>
      </c>
      <c r="F11" s="4">
        <v>0</v>
      </c>
      <c r="G11" s="4">
        <v>0</v>
      </c>
    </row>
    <row r="12" spans="1:7" ht="15" x14ac:dyDescent="0.2">
      <c r="A12" s="39" t="s">
        <v>0</v>
      </c>
      <c r="B12" s="41">
        <v>37066</v>
      </c>
      <c r="C12" s="41">
        <v>8569</v>
      </c>
      <c r="D12" s="41">
        <v>114</v>
      </c>
      <c r="E12" s="41">
        <v>28858</v>
      </c>
      <c r="F12" s="41">
        <v>121</v>
      </c>
      <c r="G12" s="41">
        <v>20</v>
      </c>
    </row>
    <row r="13" spans="1:7" ht="15" x14ac:dyDescent="0.2">
      <c r="A13" s="1" t="s">
        <v>16</v>
      </c>
      <c r="B13" s="4">
        <v>30921</v>
      </c>
      <c r="C13" s="4">
        <v>8569</v>
      </c>
      <c r="D13" s="4">
        <v>2683</v>
      </c>
      <c r="E13" s="4">
        <v>28858</v>
      </c>
      <c r="F13" s="4">
        <v>7089</v>
      </c>
      <c r="G13" s="4">
        <v>43</v>
      </c>
    </row>
    <row r="14" spans="1:7" ht="15" x14ac:dyDescent="0.2">
      <c r="A14" s="39" t="s">
        <v>14</v>
      </c>
      <c r="B14" s="41">
        <v>29624</v>
      </c>
      <c r="C14" s="41">
        <v>8569</v>
      </c>
      <c r="D14" s="41">
        <v>157515</v>
      </c>
      <c r="E14" s="41">
        <v>28858</v>
      </c>
      <c r="F14" s="41">
        <v>612850</v>
      </c>
      <c r="G14" s="41">
        <v>23515</v>
      </c>
    </row>
    <row r="15" spans="1:7" ht="15" x14ac:dyDescent="0.2">
      <c r="A15" s="1"/>
      <c r="B15" s="4"/>
      <c r="C15" s="4"/>
      <c r="D15" s="4"/>
      <c r="E15" s="4"/>
      <c r="F15" s="4"/>
      <c r="G15" s="4"/>
    </row>
    <row r="16" spans="1:7" x14ac:dyDescent="0.2">
      <c r="A16" s="5" t="s">
        <v>73</v>
      </c>
      <c r="B16" s="10"/>
      <c r="C16" s="10"/>
      <c r="D16" s="10"/>
      <c r="E16" s="10"/>
      <c r="F16" s="10"/>
      <c r="G16" s="10"/>
    </row>
    <row r="17" spans="1:10" ht="15" x14ac:dyDescent="0.2">
      <c r="A17" s="1" t="s">
        <v>19</v>
      </c>
      <c r="B17" s="4">
        <v>23331</v>
      </c>
      <c r="C17" s="4">
        <v>8569</v>
      </c>
      <c r="D17" s="4">
        <v>183726</v>
      </c>
      <c r="E17" s="4">
        <v>28858</v>
      </c>
      <c r="F17" s="4">
        <v>132846</v>
      </c>
      <c r="G17" s="4">
        <v>81873</v>
      </c>
    </row>
    <row r="18" spans="1:10" ht="15" x14ac:dyDescent="0.2">
      <c r="A18" s="39" t="s">
        <v>20</v>
      </c>
      <c r="B18" s="41">
        <v>20450</v>
      </c>
      <c r="C18" s="41">
        <v>8569</v>
      </c>
      <c r="D18" s="41">
        <v>0</v>
      </c>
      <c r="E18" s="41">
        <v>28858</v>
      </c>
      <c r="F18" s="41">
        <v>0</v>
      </c>
      <c r="G18" s="41">
        <v>0</v>
      </c>
    </row>
    <row r="19" spans="1:10" ht="15" x14ac:dyDescent="0.2">
      <c r="A19" s="1" t="s">
        <v>11</v>
      </c>
      <c r="B19" s="4">
        <v>19581</v>
      </c>
      <c r="C19" s="4">
        <v>8569</v>
      </c>
      <c r="D19" s="4">
        <v>42513</v>
      </c>
      <c r="E19" s="4">
        <v>28858</v>
      </c>
      <c r="F19" s="4">
        <v>132846</v>
      </c>
      <c r="G19" s="4">
        <v>614</v>
      </c>
    </row>
    <row r="20" spans="1:10" ht="15" x14ac:dyDescent="0.2">
      <c r="A20" s="39" t="s">
        <v>3</v>
      </c>
      <c r="B20" s="41">
        <v>14537</v>
      </c>
      <c r="C20" s="41">
        <v>8569</v>
      </c>
      <c r="D20" s="41">
        <v>0</v>
      </c>
      <c r="E20" s="41">
        <v>28858</v>
      </c>
      <c r="F20" s="41">
        <v>0</v>
      </c>
      <c r="G20" s="41">
        <v>0</v>
      </c>
    </row>
    <row r="21" spans="1:10" ht="15" x14ac:dyDescent="0.2">
      <c r="A21" s="1" t="s">
        <v>4</v>
      </c>
      <c r="B21" s="4">
        <v>13751</v>
      </c>
      <c r="C21" s="4">
        <v>8569</v>
      </c>
      <c r="D21" s="4">
        <v>33944</v>
      </c>
      <c r="E21" s="4">
        <v>28858</v>
      </c>
      <c r="F21" s="4">
        <v>132846</v>
      </c>
      <c r="G21" s="4">
        <v>614</v>
      </c>
    </row>
    <row r="22" spans="1:10" ht="15" x14ac:dyDescent="0.2">
      <c r="A22" s="39" t="s">
        <v>7</v>
      </c>
      <c r="B22" s="41">
        <v>12498</v>
      </c>
      <c r="C22" s="41">
        <v>8569</v>
      </c>
      <c r="D22" s="41">
        <v>33944</v>
      </c>
      <c r="E22" s="41">
        <v>28858</v>
      </c>
      <c r="F22" s="41">
        <v>132846</v>
      </c>
      <c r="G22" s="41">
        <v>614</v>
      </c>
    </row>
    <row r="23" spans="1:10" ht="15" x14ac:dyDescent="0.2">
      <c r="A23" s="1" t="s">
        <v>1</v>
      </c>
      <c r="B23" s="4">
        <v>11521</v>
      </c>
      <c r="C23" s="4">
        <v>8569</v>
      </c>
      <c r="D23" s="4">
        <v>33944</v>
      </c>
      <c r="E23" s="4">
        <v>28858</v>
      </c>
      <c r="F23" s="4">
        <v>132846</v>
      </c>
      <c r="G23" s="4">
        <v>614</v>
      </c>
    </row>
    <row r="24" spans="1:10" x14ac:dyDescent="0.2">
      <c r="A24" s="93"/>
      <c r="B24" s="4"/>
      <c r="C24" s="93"/>
      <c r="D24" s="239"/>
      <c r="E24" s="93"/>
      <c r="F24" s="239"/>
      <c r="G24" s="93"/>
      <c r="H24" s="169"/>
      <c r="I24" s="168"/>
      <c r="J24" s="169"/>
    </row>
    <row r="25" spans="1:10" ht="15" x14ac:dyDescent="0.2">
      <c r="A25" s="157" t="s">
        <v>74</v>
      </c>
      <c r="B25" s="10"/>
      <c r="C25" s="10"/>
      <c r="D25" s="10"/>
      <c r="E25" s="10"/>
      <c r="F25" s="10"/>
      <c r="G25" s="10"/>
    </row>
    <row r="26" spans="1:10" ht="15" x14ac:dyDescent="0.25">
      <c r="A26" s="231" t="s">
        <v>17</v>
      </c>
      <c r="B26" s="247">
        <v>8728</v>
      </c>
      <c r="C26" s="41">
        <v>8569</v>
      </c>
      <c r="D26" s="41">
        <v>33944</v>
      </c>
      <c r="E26" s="41">
        <v>28858</v>
      </c>
      <c r="F26" s="41">
        <v>132846</v>
      </c>
      <c r="G26" s="41">
        <v>614</v>
      </c>
    </row>
    <row r="27" spans="1:10" ht="15" x14ac:dyDescent="0.2">
      <c r="A27" s="1" t="s">
        <v>15</v>
      </c>
      <c r="B27" s="251">
        <v>8605</v>
      </c>
      <c r="C27" s="4">
        <v>8569</v>
      </c>
      <c r="D27" s="4">
        <v>0</v>
      </c>
      <c r="E27" s="4">
        <v>28858</v>
      </c>
      <c r="F27" s="4">
        <v>0</v>
      </c>
      <c r="G27" s="4">
        <v>0</v>
      </c>
    </row>
    <row r="28" spans="1:10" ht="15" x14ac:dyDescent="0.2">
      <c r="A28" s="39" t="s">
        <v>9</v>
      </c>
      <c r="B28" s="248">
        <v>8447</v>
      </c>
      <c r="C28" s="41">
        <v>8569</v>
      </c>
      <c r="D28" s="41">
        <v>0</v>
      </c>
      <c r="E28" s="41">
        <v>28858</v>
      </c>
      <c r="F28" s="41">
        <v>0</v>
      </c>
      <c r="G28" s="41">
        <v>0</v>
      </c>
    </row>
    <row r="29" spans="1:10" ht="15" x14ac:dyDescent="0.2">
      <c r="A29" s="1" t="s">
        <v>21</v>
      </c>
      <c r="B29" s="222">
        <v>7685</v>
      </c>
      <c r="C29" s="4">
        <v>8569</v>
      </c>
      <c r="D29" s="4">
        <v>33944</v>
      </c>
      <c r="E29" s="4">
        <v>28858</v>
      </c>
      <c r="F29" s="4">
        <v>132846</v>
      </c>
      <c r="G29" s="4">
        <v>614</v>
      </c>
    </row>
    <row r="30" spans="1:10" ht="15" x14ac:dyDescent="0.2">
      <c r="A30" s="39" t="s">
        <v>5</v>
      </c>
      <c r="B30" s="249">
        <v>7181</v>
      </c>
      <c r="C30" s="41">
        <v>8569</v>
      </c>
      <c r="D30" s="41">
        <v>0</v>
      </c>
      <c r="E30" s="41">
        <v>28858</v>
      </c>
      <c r="F30" s="41">
        <v>0</v>
      </c>
      <c r="G30" s="41">
        <v>0</v>
      </c>
    </row>
    <row r="31" spans="1:10" ht="15" x14ac:dyDescent="0.2">
      <c r="A31" s="1" t="s">
        <v>22</v>
      </c>
      <c r="B31" s="222">
        <v>6838</v>
      </c>
      <c r="C31" s="4">
        <v>8569</v>
      </c>
      <c r="D31" s="4">
        <v>0</v>
      </c>
      <c r="E31" s="4">
        <v>28858</v>
      </c>
      <c r="F31" s="4">
        <v>0</v>
      </c>
      <c r="G31" s="4">
        <v>0</v>
      </c>
    </row>
    <row r="32" spans="1:10" ht="15" x14ac:dyDescent="0.2">
      <c r="A32" s="39" t="s">
        <v>8</v>
      </c>
      <c r="B32" s="250">
        <v>4621</v>
      </c>
      <c r="C32" s="41">
        <v>8569</v>
      </c>
      <c r="D32" s="41">
        <v>0</v>
      </c>
      <c r="E32" s="41">
        <v>28858</v>
      </c>
      <c r="F32" s="41">
        <v>0</v>
      </c>
      <c r="G32" s="41">
        <v>0</v>
      </c>
    </row>
    <row r="33" spans="1:7" ht="15" x14ac:dyDescent="0.2">
      <c r="A33" s="1" t="s">
        <v>13</v>
      </c>
      <c r="B33" s="222">
        <v>2467</v>
      </c>
      <c r="C33" s="4">
        <v>8569</v>
      </c>
      <c r="D33" s="4">
        <v>11252</v>
      </c>
      <c r="E33" s="4">
        <v>28858</v>
      </c>
      <c r="F33" s="4">
        <v>6214</v>
      </c>
      <c r="G33" s="4">
        <v>12550</v>
      </c>
    </row>
    <row r="34" spans="1:7" x14ac:dyDescent="0.2">
      <c r="B34" s="4"/>
      <c r="C34" s="4"/>
      <c r="D34" s="4"/>
      <c r="E34" s="4"/>
      <c r="F34" s="4"/>
      <c r="G34" s="4"/>
    </row>
    <row r="35" spans="1:7" ht="15" x14ac:dyDescent="0.25">
      <c r="A35" s="6" t="s">
        <v>76</v>
      </c>
      <c r="B35" s="15">
        <f>SUM(B5:B33)</f>
        <v>576851</v>
      </c>
      <c r="C35" s="15">
        <v>8569</v>
      </c>
      <c r="D35" s="15">
        <f>SUM(D5:D33)</f>
        <v>631333</v>
      </c>
      <c r="E35" s="15">
        <v>28858</v>
      </c>
      <c r="F35" s="15">
        <f>SUM(F5:F33)</f>
        <v>1755425</v>
      </c>
      <c r="G35" s="15">
        <f>SUM(G5:G33)</f>
        <v>122643</v>
      </c>
    </row>
    <row r="37" spans="1:7" x14ac:dyDescent="0.2">
      <c r="A37" s="2" t="s">
        <v>206</v>
      </c>
    </row>
    <row r="38" spans="1:7" x14ac:dyDescent="0.2">
      <c r="A38" s="2" t="s">
        <v>207</v>
      </c>
    </row>
  </sheetData>
  <pageMargins left="0.7" right="0.7" top="0.75" bottom="0.75" header="0.3" footer="0.3"/>
  <pageSetup paperSize="5" scale="90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5"/>
  <sheetViews>
    <sheetView workbookViewId="0">
      <selection sqref="A1:K1"/>
    </sheetView>
  </sheetViews>
  <sheetFormatPr defaultRowHeight="12.75" x14ac:dyDescent="0.2"/>
  <cols>
    <col min="1" max="1" width="35.7109375" customWidth="1"/>
    <col min="2" max="3" width="10.5703125" customWidth="1"/>
    <col min="4" max="4" width="11.42578125" style="86" customWidth="1"/>
    <col min="5" max="5" width="11" customWidth="1"/>
    <col min="6" max="6" width="10.28515625" style="54" customWidth="1"/>
    <col min="7" max="7" width="10.7109375" customWidth="1"/>
    <col min="8" max="8" width="10.85546875" style="54" customWidth="1"/>
    <col min="9" max="9" width="13.42578125" customWidth="1"/>
    <col min="10" max="10" width="13.7109375" customWidth="1"/>
    <col min="11" max="11" width="14.42578125" style="16" customWidth="1"/>
  </cols>
  <sheetData>
    <row r="1" spans="1:11" x14ac:dyDescent="0.2">
      <c r="A1" s="273" t="s">
        <v>526</v>
      </c>
      <c r="B1" s="291"/>
      <c r="C1" s="291"/>
      <c r="D1" s="291"/>
      <c r="E1" s="291"/>
      <c r="F1" s="291"/>
      <c r="G1" s="291"/>
      <c r="H1" s="291"/>
      <c r="I1" s="291"/>
      <c r="J1" s="291"/>
      <c r="K1" s="275"/>
    </row>
    <row r="2" spans="1:11" ht="42.75" customHeight="1" x14ac:dyDescent="0.2">
      <c r="A2" s="67"/>
      <c r="B2" s="95" t="s">
        <v>140</v>
      </c>
      <c r="C2" s="82" t="s">
        <v>208</v>
      </c>
      <c r="D2" s="84" t="s">
        <v>209</v>
      </c>
      <c r="E2" s="84" t="s">
        <v>210</v>
      </c>
      <c r="F2" s="83" t="s">
        <v>211</v>
      </c>
      <c r="G2" s="82" t="s">
        <v>212</v>
      </c>
      <c r="H2" s="83" t="s">
        <v>213</v>
      </c>
      <c r="I2" s="82" t="s">
        <v>214</v>
      </c>
      <c r="J2" s="82" t="s">
        <v>215</v>
      </c>
      <c r="K2" s="85" t="s">
        <v>216</v>
      </c>
    </row>
    <row r="3" spans="1:11" x14ac:dyDescent="0.2">
      <c r="C3" s="4"/>
      <c r="E3" s="4"/>
      <c r="G3" s="4"/>
      <c r="I3" s="4"/>
      <c r="J3" s="4"/>
    </row>
    <row r="4" spans="1:11" x14ac:dyDescent="0.2">
      <c r="A4" s="5" t="s">
        <v>75</v>
      </c>
      <c r="B4" s="14"/>
      <c r="C4" s="10"/>
      <c r="D4" s="87"/>
      <c r="E4" s="10"/>
      <c r="F4" s="57"/>
      <c r="G4" s="10"/>
      <c r="H4" s="57"/>
      <c r="I4" s="10"/>
      <c r="J4" s="10"/>
      <c r="K4" s="17"/>
    </row>
    <row r="5" spans="1:11" ht="15" x14ac:dyDescent="0.2">
      <c r="A5" s="1" t="s">
        <v>10</v>
      </c>
      <c r="B5" s="4">
        <v>100512</v>
      </c>
      <c r="C5" s="4">
        <v>513165</v>
      </c>
      <c r="D5" s="86">
        <f>SUM(C5/B5)</f>
        <v>5.1055097898758355</v>
      </c>
      <c r="E5" s="4">
        <v>68868</v>
      </c>
      <c r="F5" s="54">
        <f>SUM(E5/C5)</f>
        <v>0.13420244950454532</v>
      </c>
      <c r="G5" s="4">
        <v>179855</v>
      </c>
      <c r="H5" s="54">
        <v>0.40481</v>
      </c>
      <c r="I5" s="4">
        <v>2576</v>
      </c>
      <c r="J5" s="4">
        <v>1475</v>
      </c>
      <c r="K5" s="16">
        <f>SUM(I5/J5)</f>
        <v>1.7464406779661017</v>
      </c>
    </row>
    <row r="6" spans="1:11" ht="15" x14ac:dyDescent="0.2">
      <c r="A6" s="39" t="s">
        <v>12</v>
      </c>
      <c r="B6" s="41">
        <v>79955</v>
      </c>
      <c r="C6" s="41">
        <v>505164</v>
      </c>
      <c r="D6" s="88">
        <f>SUM(C6/B6)</f>
        <v>6.3181039334625728</v>
      </c>
      <c r="E6" s="41">
        <v>95107</v>
      </c>
      <c r="F6" s="56">
        <f>SUM(E6/C6)</f>
        <v>0.18826955206625967</v>
      </c>
      <c r="G6" s="41">
        <v>160379</v>
      </c>
      <c r="H6" s="162">
        <v>0.39111000000000001</v>
      </c>
      <c r="I6" s="41">
        <v>1944</v>
      </c>
      <c r="J6" s="41">
        <v>5458</v>
      </c>
      <c r="K6" s="42">
        <f>SUM(I6/J6)</f>
        <v>0.35617442286551848</v>
      </c>
    </row>
    <row r="7" spans="1:11" ht="15" x14ac:dyDescent="0.2">
      <c r="A7" s="1"/>
      <c r="B7" s="4"/>
      <c r="C7" s="4"/>
      <c r="E7" s="4"/>
      <c r="G7" s="4"/>
      <c r="I7" s="4"/>
      <c r="J7" s="4"/>
    </row>
    <row r="8" spans="1:11" x14ac:dyDescent="0.2">
      <c r="A8" s="5" t="s">
        <v>72</v>
      </c>
      <c r="B8" s="10"/>
      <c r="C8" s="10"/>
      <c r="D8" s="87"/>
      <c r="E8" s="10"/>
      <c r="F8" s="57"/>
      <c r="G8" s="10"/>
      <c r="H8" s="57"/>
      <c r="I8" s="10"/>
      <c r="J8" s="10"/>
      <c r="K8" s="17"/>
    </row>
    <row r="9" spans="1:11" ht="15" x14ac:dyDescent="0.2">
      <c r="A9" s="1" t="s">
        <v>2</v>
      </c>
      <c r="B9" s="4">
        <v>47026</v>
      </c>
      <c r="C9" s="4">
        <v>374859</v>
      </c>
      <c r="D9" s="86">
        <f t="shared" ref="D9:D14" si="0">SUM(C9/B9)</f>
        <v>7.9713137413345807</v>
      </c>
      <c r="E9" s="4">
        <v>60434</v>
      </c>
      <c r="F9" s="54">
        <f t="shared" ref="F9:F14" si="1">SUM(E9/C9)</f>
        <v>0.16121795128301575</v>
      </c>
      <c r="G9" s="4">
        <v>162367</v>
      </c>
      <c r="H9" s="54">
        <v>0.51639000000000002</v>
      </c>
      <c r="I9" s="4">
        <v>2714</v>
      </c>
      <c r="J9" s="4">
        <v>773</v>
      </c>
      <c r="K9" s="16">
        <f t="shared" ref="K9:K14" si="2">SUM(I9/J9)</f>
        <v>3.5109961190168177</v>
      </c>
    </row>
    <row r="10" spans="1:11" ht="15" x14ac:dyDescent="0.2">
      <c r="A10" s="39" t="s">
        <v>18</v>
      </c>
      <c r="B10" s="41">
        <v>42272</v>
      </c>
      <c r="C10" s="41">
        <v>249952</v>
      </c>
      <c r="D10" s="88">
        <f t="shared" si="0"/>
        <v>5.9129447388342165</v>
      </c>
      <c r="E10" s="41">
        <v>49235</v>
      </c>
      <c r="F10" s="56">
        <f t="shared" si="1"/>
        <v>0.19697781974139034</v>
      </c>
      <c r="G10" s="41">
        <v>91646</v>
      </c>
      <c r="H10" s="162">
        <v>0.45659</v>
      </c>
      <c r="I10" s="41">
        <v>1599</v>
      </c>
      <c r="J10" s="41">
        <v>1354</v>
      </c>
      <c r="K10" s="42">
        <f t="shared" si="2"/>
        <v>1.1809453471196456</v>
      </c>
    </row>
    <row r="11" spans="1:11" ht="15" x14ac:dyDescent="0.2">
      <c r="A11" s="1" t="s">
        <v>6</v>
      </c>
      <c r="B11" s="4">
        <v>39234</v>
      </c>
      <c r="C11" s="4">
        <v>171372</v>
      </c>
      <c r="D11" s="86">
        <f t="shared" si="0"/>
        <v>4.367946169139012</v>
      </c>
      <c r="E11" s="4">
        <v>31532</v>
      </c>
      <c r="F11" s="54">
        <f t="shared" si="1"/>
        <v>0.18399738580398198</v>
      </c>
      <c r="G11" s="4">
        <v>74391</v>
      </c>
      <c r="H11" s="54">
        <v>0.53197000000000005</v>
      </c>
      <c r="I11" s="4">
        <v>823</v>
      </c>
      <c r="J11" s="4">
        <v>582</v>
      </c>
      <c r="K11" s="16">
        <f t="shared" si="2"/>
        <v>1.4140893470790379</v>
      </c>
    </row>
    <row r="12" spans="1:11" ht="15" x14ac:dyDescent="0.2">
      <c r="A12" s="39" t="s">
        <v>0</v>
      </c>
      <c r="B12" s="41">
        <v>37066</v>
      </c>
      <c r="C12" s="41">
        <v>161787</v>
      </c>
      <c r="D12" s="88">
        <f t="shared" si="0"/>
        <v>4.3648356984837857</v>
      </c>
      <c r="E12" s="41">
        <v>35064</v>
      </c>
      <c r="F12" s="56">
        <f t="shared" si="1"/>
        <v>0.21672940347493927</v>
      </c>
      <c r="G12" s="41">
        <v>73418</v>
      </c>
      <c r="H12" s="162">
        <v>0.57935999999999999</v>
      </c>
      <c r="I12" s="41">
        <v>397</v>
      </c>
      <c r="J12" s="41">
        <v>629</v>
      </c>
      <c r="K12" s="42">
        <f t="shared" si="2"/>
        <v>0.63116057233704292</v>
      </c>
    </row>
    <row r="13" spans="1:11" ht="15" x14ac:dyDescent="0.2">
      <c r="A13" s="1" t="s">
        <v>16</v>
      </c>
      <c r="B13" s="4">
        <v>30921</v>
      </c>
      <c r="C13" s="4">
        <v>276280</v>
      </c>
      <c r="D13" s="86">
        <f t="shared" si="0"/>
        <v>8.9350279745157017</v>
      </c>
      <c r="E13" s="4">
        <v>48797</v>
      </c>
      <c r="F13" s="54">
        <f t="shared" si="1"/>
        <v>0.17662154336180685</v>
      </c>
      <c r="G13" s="4">
        <v>91706</v>
      </c>
      <c r="H13" s="54">
        <v>0.40312999999999999</v>
      </c>
      <c r="I13" s="4">
        <v>4048</v>
      </c>
      <c r="J13" s="4">
        <v>1619</v>
      </c>
      <c r="K13" s="16">
        <f t="shared" si="2"/>
        <v>2.5003088326127241</v>
      </c>
    </row>
    <row r="14" spans="1:11" ht="15" x14ac:dyDescent="0.2">
      <c r="A14" s="39" t="s">
        <v>14</v>
      </c>
      <c r="B14" s="41">
        <v>29624</v>
      </c>
      <c r="C14" s="41">
        <v>306933</v>
      </c>
      <c r="D14" s="88">
        <f t="shared" si="0"/>
        <v>10.36095733189306</v>
      </c>
      <c r="E14" s="41">
        <v>9567</v>
      </c>
      <c r="F14" s="56">
        <f t="shared" si="1"/>
        <v>3.1169668950552728E-2</v>
      </c>
      <c r="G14" s="41">
        <v>147141</v>
      </c>
      <c r="H14" s="162">
        <v>0.49481000000000003</v>
      </c>
      <c r="I14" s="41">
        <v>1558</v>
      </c>
      <c r="J14" s="41">
        <v>967</v>
      </c>
      <c r="K14" s="42">
        <f t="shared" si="2"/>
        <v>1.6111685625646328</v>
      </c>
    </row>
    <row r="15" spans="1:11" ht="15" x14ac:dyDescent="0.2">
      <c r="A15" s="1"/>
      <c r="B15" s="4"/>
      <c r="C15" s="4"/>
      <c r="E15" s="4"/>
      <c r="G15" s="4"/>
      <c r="I15" s="4"/>
      <c r="J15" s="4"/>
    </row>
    <row r="16" spans="1:11" x14ac:dyDescent="0.2">
      <c r="A16" s="5" t="s">
        <v>73</v>
      </c>
      <c r="B16" s="10"/>
      <c r="C16" s="10"/>
      <c r="D16" s="87"/>
      <c r="E16" s="10"/>
      <c r="F16" s="57"/>
      <c r="G16" s="10"/>
      <c r="H16" s="57"/>
      <c r="I16" s="10"/>
      <c r="J16" s="10"/>
      <c r="K16" s="17"/>
    </row>
    <row r="17" spans="1:11" ht="15" x14ac:dyDescent="0.2">
      <c r="A17" s="1" t="s">
        <v>19</v>
      </c>
      <c r="B17" s="4">
        <v>23331</v>
      </c>
      <c r="C17" s="4">
        <v>262990</v>
      </c>
      <c r="D17" s="86">
        <f t="shared" ref="D17:D23" si="3">SUM(C17/B17)</f>
        <v>11.272127212721273</v>
      </c>
      <c r="E17" s="4">
        <v>89033</v>
      </c>
      <c r="F17" s="54">
        <f t="shared" ref="F17:F23" si="4">SUM(E17/C17)</f>
        <v>0.3385413894064413</v>
      </c>
      <c r="G17" s="4">
        <v>81790</v>
      </c>
      <c r="H17" s="54">
        <v>0.47016999999999998</v>
      </c>
      <c r="I17" s="4">
        <v>1051</v>
      </c>
      <c r="J17" s="4">
        <v>1501</v>
      </c>
      <c r="K17" s="16">
        <f t="shared" ref="K17:K23" si="5">SUM(I17/J17)</f>
        <v>0.70019986675549628</v>
      </c>
    </row>
    <row r="18" spans="1:11" ht="15" x14ac:dyDescent="0.2">
      <c r="A18" s="39" t="s">
        <v>20</v>
      </c>
      <c r="B18" s="41">
        <v>20450</v>
      </c>
      <c r="C18" s="41">
        <v>138380</v>
      </c>
      <c r="D18" s="88">
        <f t="shared" si="3"/>
        <v>6.7667481662591689</v>
      </c>
      <c r="E18" s="41">
        <v>19143</v>
      </c>
      <c r="F18" s="56">
        <f t="shared" si="4"/>
        <v>0.13833646480705306</v>
      </c>
      <c r="G18" s="41">
        <v>75668</v>
      </c>
      <c r="H18" s="56">
        <v>0.63460000000000005</v>
      </c>
      <c r="I18" s="41">
        <v>476</v>
      </c>
      <c r="J18" s="41">
        <v>106</v>
      </c>
      <c r="K18" s="42">
        <f t="shared" si="5"/>
        <v>4.4905660377358494</v>
      </c>
    </row>
    <row r="19" spans="1:11" ht="15" x14ac:dyDescent="0.2">
      <c r="A19" s="1" t="s">
        <v>11</v>
      </c>
      <c r="B19" s="4">
        <v>19581</v>
      </c>
      <c r="C19" s="4">
        <v>209521</v>
      </c>
      <c r="D19" s="86">
        <f t="shared" si="3"/>
        <v>10.700219600633266</v>
      </c>
      <c r="E19" s="4">
        <v>30100</v>
      </c>
      <c r="F19" s="54">
        <f t="shared" si="4"/>
        <v>0.14366101727273162</v>
      </c>
      <c r="G19" s="4">
        <v>112673</v>
      </c>
      <c r="H19" s="54">
        <v>0.62797999999999998</v>
      </c>
      <c r="I19" s="4">
        <v>1118</v>
      </c>
      <c r="J19" s="4">
        <v>1000</v>
      </c>
      <c r="K19" s="16">
        <f t="shared" si="5"/>
        <v>1.1180000000000001</v>
      </c>
    </row>
    <row r="20" spans="1:11" ht="15" x14ac:dyDescent="0.2">
      <c r="A20" s="39" t="s">
        <v>3</v>
      </c>
      <c r="B20" s="41">
        <v>14537</v>
      </c>
      <c r="C20" s="41">
        <v>48794</v>
      </c>
      <c r="D20" s="88">
        <f t="shared" si="3"/>
        <v>3.356538487996148</v>
      </c>
      <c r="E20" s="41">
        <v>0</v>
      </c>
      <c r="F20" s="56">
        <f t="shared" si="4"/>
        <v>0</v>
      </c>
      <c r="G20" s="41">
        <v>19494</v>
      </c>
      <c r="H20" s="56">
        <v>0.39951999999999999</v>
      </c>
      <c r="I20" s="41">
        <v>250</v>
      </c>
      <c r="J20" s="41">
        <v>1423</v>
      </c>
      <c r="K20" s="42">
        <f t="shared" si="5"/>
        <v>0.17568517217146873</v>
      </c>
    </row>
    <row r="21" spans="1:11" ht="15" x14ac:dyDescent="0.2">
      <c r="A21" s="1" t="s">
        <v>4</v>
      </c>
      <c r="B21" s="4">
        <v>13751</v>
      </c>
      <c r="C21" s="4">
        <v>66398</v>
      </c>
      <c r="D21" s="86">
        <f t="shared" si="3"/>
        <v>4.8285942840520688</v>
      </c>
      <c r="E21" s="4">
        <v>9709</v>
      </c>
      <c r="F21" s="54">
        <f t="shared" si="4"/>
        <v>0.14622428386397179</v>
      </c>
      <c r="G21" s="4">
        <v>26582</v>
      </c>
      <c r="H21" s="54">
        <v>0.46890999999999999</v>
      </c>
      <c r="I21" s="4">
        <v>787</v>
      </c>
      <c r="J21" s="4">
        <v>602</v>
      </c>
      <c r="K21" s="16">
        <f t="shared" si="5"/>
        <v>1.3073089700996678</v>
      </c>
    </row>
    <row r="22" spans="1:11" ht="15" x14ac:dyDescent="0.2">
      <c r="A22" s="39" t="s">
        <v>7</v>
      </c>
      <c r="B22" s="41">
        <v>12498</v>
      </c>
      <c r="C22" s="41">
        <v>45105</v>
      </c>
      <c r="D22" s="88">
        <f t="shared" si="3"/>
        <v>3.6089774363898224</v>
      </c>
      <c r="E22" s="41">
        <v>6737</v>
      </c>
      <c r="F22" s="56">
        <f t="shared" si="4"/>
        <v>0.14936259838155416</v>
      </c>
      <c r="G22" s="41">
        <v>16993</v>
      </c>
      <c r="H22" s="56">
        <v>0.44290000000000002</v>
      </c>
      <c r="I22" s="41">
        <v>481</v>
      </c>
      <c r="J22" s="41">
        <v>296</v>
      </c>
      <c r="K22" s="42">
        <f t="shared" si="5"/>
        <v>1.625</v>
      </c>
    </row>
    <row r="23" spans="1:11" ht="15" x14ac:dyDescent="0.2">
      <c r="A23" s="1" t="s">
        <v>1</v>
      </c>
      <c r="B23" s="4">
        <v>11521</v>
      </c>
      <c r="C23" s="4">
        <v>92528</v>
      </c>
      <c r="D23" s="86">
        <f t="shared" si="3"/>
        <v>8.0312472875618433</v>
      </c>
      <c r="E23" s="4">
        <v>9962</v>
      </c>
      <c r="F23" s="54">
        <f t="shared" si="4"/>
        <v>0.10766470689953311</v>
      </c>
      <c r="G23" s="4">
        <v>47136</v>
      </c>
      <c r="H23" s="54">
        <v>0.57089000000000001</v>
      </c>
      <c r="I23" s="4">
        <v>861</v>
      </c>
      <c r="J23" s="4">
        <v>878</v>
      </c>
      <c r="K23" s="16">
        <f t="shared" si="5"/>
        <v>0.98063781321184507</v>
      </c>
    </row>
    <row r="24" spans="1:11" x14ac:dyDescent="0.2">
      <c r="B24" s="4"/>
    </row>
    <row r="25" spans="1:11" ht="15" x14ac:dyDescent="0.2">
      <c r="A25" s="157" t="s">
        <v>74</v>
      </c>
      <c r="B25" s="10"/>
      <c r="C25" s="164"/>
      <c r="D25" s="165"/>
      <c r="E25" s="164"/>
      <c r="F25" s="170"/>
      <c r="G25" s="164"/>
      <c r="H25" s="170"/>
      <c r="I25" s="164"/>
      <c r="J25" s="164"/>
      <c r="K25" s="171"/>
    </row>
    <row r="26" spans="1:11" ht="15" x14ac:dyDescent="0.25">
      <c r="A26" s="231" t="s">
        <v>17</v>
      </c>
      <c r="B26" s="247">
        <v>8728</v>
      </c>
      <c r="C26" s="41">
        <v>136986</v>
      </c>
      <c r="D26" s="88">
        <f t="shared" ref="D26:D33" si="6">SUM(C26/B26)</f>
        <v>15.695004582951421</v>
      </c>
      <c r="E26" s="41">
        <v>13393</v>
      </c>
      <c r="F26" s="56">
        <f t="shared" ref="F26:F33" si="7">SUM(E26/C26)</f>
        <v>9.7769115092053202E-2</v>
      </c>
      <c r="G26" s="41">
        <v>33726</v>
      </c>
      <c r="H26" s="56">
        <v>0.27288000000000001</v>
      </c>
      <c r="I26" s="41">
        <v>678</v>
      </c>
      <c r="J26" s="41">
        <v>265</v>
      </c>
      <c r="K26" s="42">
        <f t="shared" ref="K26:K33" si="8">SUM(I26/J26)</f>
        <v>2.5584905660377357</v>
      </c>
    </row>
    <row r="27" spans="1:11" ht="15" x14ac:dyDescent="0.2">
      <c r="A27" s="1" t="s">
        <v>15</v>
      </c>
      <c r="B27" s="251">
        <v>8605</v>
      </c>
      <c r="C27" s="4">
        <v>51559</v>
      </c>
      <c r="D27" s="86">
        <f t="shared" si="6"/>
        <v>5.991748983149332</v>
      </c>
      <c r="E27" s="4">
        <v>10295</v>
      </c>
      <c r="F27" s="54">
        <f t="shared" si="7"/>
        <v>0.19967415970053726</v>
      </c>
      <c r="G27" s="4">
        <v>13246</v>
      </c>
      <c r="H27" s="54">
        <v>0.32101000000000002</v>
      </c>
      <c r="I27" s="4">
        <v>633</v>
      </c>
      <c r="J27" s="4">
        <v>478</v>
      </c>
      <c r="K27" s="16">
        <f t="shared" si="8"/>
        <v>1.3242677824267783</v>
      </c>
    </row>
    <row r="28" spans="1:11" ht="15" x14ac:dyDescent="0.2">
      <c r="A28" s="39" t="s">
        <v>9</v>
      </c>
      <c r="B28" s="248">
        <v>8447</v>
      </c>
      <c r="C28" s="41">
        <v>69949</v>
      </c>
      <c r="D28" s="88">
        <f t="shared" si="6"/>
        <v>8.2809281401681076</v>
      </c>
      <c r="E28" s="41">
        <v>14859</v>
      </c>
      <c r="F28" s="56">
        <f t="shared" si="7"/>
        <v>0.21242619622868089</v>
      </c>
      <c r="G28" s="41">
        <v>23390</v>
      </c>
      <c r="H28" s="56">
        <v>0.42458000000000001</v>
      </c>
      <c r="I28" s="41">
        <v>835</v>
      </c>
      <c r="J28" s="41">
        <v>862</v>
      </c>
      <c r="K28" s="42">
        <f t="shared" si="8"/>
        <v>0.96867749419953597</v>
      </c>
    </row>
    <row r="29" spans="1:11" ht="15" x14ac:dyDescent="0.2">
      <c r="A29" s="1" t="s">
        <v>21</v>
      </c>
      <c r="B29" s="222">
        <v>7685</v>
      </c>
      <c r="C29" s="4">
        <v>55349</v>
      </c>
      <c r="D29" s="86">
        <f t="shared" si="6"/>
        <v>7.2022121014964213</v>
      </c>
      <c r="E29" s="4">
        <v>2723</v>
      </c>
      <c r="F29" s="54">
        <f t="shared" si="7"/>
        <v>4.9196914126723154E-2</v>
      </c>
      <c r="G29" s="4">
        <v>25353</v>
      </c>
      <c r="H29" s="54">
        <v>0.48176000000000002</v>
      </c>
      <c r="I29" s="4">
        <v>199</v>
      </c>
      <c r="J29" s="4">
        <v>101</v>
      </c>
      <c r="K29" s="16">
        <f t="shared" si="8"/>
        <v>1.9702970297029703</v>
      </c>
    </row>
    <row r="30" spans="1:11" ht="15" x14ac:dyDescent="0.2">
      <c r="A30" s="39" t="s">
        <v>5</v>
      </c>
      <c r="B30" s="249">
        <v>7181</v>
      </c>
      <c r="C30" s="41">
        <v>29351</v>
      </c>
      <c r="D30" s="88">
        <f t="shared" si="6"/>
        <v>4.0873137446038159</v>
      </c>
      <c r="E30" s="41">
        <v>0</v>
      </c>
      <c r="F30" s="56">
        <f t="shared" si="7"/>
        <v>0</v>
      </c>
      <c r="G30" s="41">
        <v>12842</v>
      </c>
      <c r="H30" s="56">
        <v>0.43752999999999997</v>
      </c>
      <c r="I30" s="41">
        <v>493</v>
      </c>
      <c r="J30" s="41">
        <v>442</v>
      </c>
      <c r="K30" s="42">
        <f t="shared" si="8"/>
        <v>1.1153846153846154</v>
      </c>
    </row>
    <row r="31" spans="1:11" ht="15" x14ac:dyDescent="0.2">
      <c r="A31" s="1" t="s">
        <v>22</v>
      </c>
      <c r="B31" s="222">
        <v>6838</v>
      </c>
      <c r="C31" s="4">
        <v>30350</v>
      </c>
      <c r="D31" s="86">
        <f t="shared" si="6"/>
        <v>4.4384322901433171</v>
      </c>
      <c r="E31" s="4">
        <v>2342</v>
      </c>
      <c r="F31" s="54">
        <f t="shared" si="7"/>
        <v>7.7166392092257008E-2</v>
      </c>
      <c r="G31" s="4">
        <v>11644</v>
      </c>
      <c r="H31" s="54">
        <v>0.41574</v>
      </c>
      <c r="I31" s="4">
        <v>526</v>
      </c>
      <c r="J31" s="4">
        <v>480</v>
      </c>
      <c r="K31" s="16">
        <f t="shared" si="8"/>
        <v>1.0958333333333334</v>
      </c>
    </row>
    <row r="32" spans="1:11" ht="15" x14ac:dyDescent="0.2">
      <c r="A32" s="39" t="s">
        <v>8</v>
      </c>
      <c r="B32" s="250">
        <v>4621</v>
      </c>
      <c r="C32" s="41">
        <v>21549</v>
      </c>
      <c r="D32" s="88">
        <f t="shared" si="6"/>
        <v>4.6632763471110152</v>
      </c>
      <c r="E32" s="41">
        <v>364</v>
      </c>
      <c r="F32" s="56">
        <f t="shared" si="7"/>
        <v>1.6891735115318576E-2</v>
      </c>
      <c r="G32" s="41">
        <v>7226</v>
      </c>
      <c r="H32" s="56">
        <v>0.33533000000000002</v>
      </c>
      <c r="I32" s="41">
        <v>451</v>
      </c>
      <c r="J32" s="41">
        <v>96</v>
      </c>
      <c r="K32" s="42">
        <f t="shared" si="8"/>
        <v>4.697916666666667</v>
      </c>
    </row>
    <row r="33" spans="1:11" ht="15" x14ac:dyDescent="0.2">
      <c r="A33" s="1" t="s">
        <v>13</v>
      </c>
      <c r="B33" s="222">
        <v>2467</v>
      </c>
      <c r="C33" s="4">
        <v>49121</v>
      </c>
      <c r="D33" s="86">
        <f t="shared" si="6"/>
        <v>19.911228212403728</v>
      </c>
      <c r="E33" s="4">
        <v>6990</v>
      </c>
      <c r="F33" s="54">
        <f t="shared" si="7"/>
        <v>0.14230166323975488</v>
      </c>
      <c r="G33" s="4">
        <v>15166</v>
      </c>
      <c r="H33" s="54">
        <v>0.35997000000000001</v>
      </c>
      <c r="I33" s="4">
        <v>905</v>
      </c>
      <c r="J33" s="4">
        <v>730</v>
      </c>
      <c r="K33" s="16">
        <f t="shared" si="8"/>
        <v>1.2397260273972603</v>
      </c>
    </row>
    <row r="34" spans="1:11" x14ac:dyDescent="0.2">
      <c r="B34" s="4"/>
      <c r="C34" s="4"/>
      <c r="E34" s="4"/>
      <c r="G34" s="4"/>
      <c r="I34" s="4"/>
      <c r="J34" s="4"/>
    </row>
    <row r="35" spans="1:11" ht="15" x14ac:dyDescent="0.25">
      <c r="A35" s="6" t="s">
        <v>76</v>
      </c>
      <c r="B35" s="15">
        <f>SUM(B5:B33)</f>
        <v>576851</v>
      </c>
      <c r="C35" s="15">
        <f>SUM(C5:C33)</f>
        <v>3867442</v>
      </c>
      <c r="D35" s="89">
        <f>SUM(C35/B35)</f>
        <v>6.704403736840189</v>
      </c>
      <c r="E35" s="15">
        <f>SUM(E5:E33)</f>
        <v>614254</v>
      </c>
      <c r="F35" s="58">
        <f>SUM(E35/C35)</f>
        <v>0.15882694556246738</v>
      </c>
      <c r="G35" s="15">
        <f>SUM(G5:G33)</f>
        <v>1503832</v>
      </c>
      <c r="H35" s="58">
        <f>SUM(G35/C35)</f>
        <v>0.38884409901945521</v>
      </c>
      <c r="I35" s="15">
        <f>SUM(I5:I33)</f>
        <v>25403</v>
      </c>
      <c r="J35" s="15">
        <f>SUM(J5:J33)</f>
        <v>22117</v>
      </c>
      <c r="K35" s="18">
        <f>SUM(I35/J35)</f>
        <v>1.1485734955011981</v>
      </c>
    </row>
  </sheetData>
  <mergeCells count="1">
    <mergeCell ref="A1:K1"/>
  </mergeCells>
  <pageMargins left="0.25" right="0.25" top="0.75" bottom="0.75" header="0.3" footer="0.3"/>
  <pageSetup paperSize="5" scale="96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36"/>
  <sheetViews>
    <sheetView workbookViewId="0">
      <selection activeCell="I33" sqref="I33"/>
    </sheetView>
  </sheetViews>
  <sheetFormatPr defaultRowHeight="12.75" x14ac:dyDescent="0.2"/>
  <cols>
    <col min="1" max="1" width="36.85546875" customWidth="1"/>
    <col min="2" max="2" width="10.85546875" customWidth="1"/>
    <col min="3" max="3" width="11.140625" customWidth="1"/>
    <col min="4" max="4" width="12" style="86" customWidth="1"/>
    <col min="5" max="5" width="11.140625" bestFit="1" customWidth="1"/>
    <col min="6" max="6" width="11.140625" style="86" bestFit="1" customWidth="1"/>
    <col min="7" max="7" width="10.28515625" bestFit="1" customWidth="1"/>
    <col min="8" max="9" width="17.85546875" customWidth="1"/>
    <col min="10" max="10" width="10.5703125" customWidth="1"/>
  </cols>
  <sheetData>
    <row r="1" spans="1:10" s="26" customFormat="1" x14ac:dyDescent="0.2">
      <c r="A1" s="273" t="s">
        <v>527</v>
      </c>
      <c r="B1" s="274"/>
      <c r="C1" s="274"/>
      <c r="D1" s="274"/>
      <c r="E1" s="274"/>
      <c r="F1" s="274"/>
      <c r="G1" s="274"/>
      <c r="H1" s="274"/>
      <c r="I1" s="274"/>
      <c r="J1" s="275"/>
    </row>
    <row r="2" spans="1:10" s="26" customFormat="1" ht="12.75" customHeight="1" x14ac:dyDescent="0.2">
      <c r="A2" s="69"/>
      <c r="B2" s="294" t="s">
        <v>140</v>
      </c>
      <c r="C2" s="292" t="s">
        <v>219</v>
      </c>
      <c r="D2" s="296" t="s">
        <v>225</v>
      </c>
      <c r="E2" s="297" t="s">
        <v>220</v>
      </c>
      <c r="F2" s="296" t="s">
        <v>221</v>
      </c>
      <c r="G2" s="298" t="s">
        <v>224</v>
      </c>
      <c r="H2" s="283" t="s">
        <v>217</v>
      </c>
      <c r="I2" s="284"/>
      <c r="J2" s="292" t="s">
        <v>218</v>
      </c>
    </row>
    <row r="3" spans="1:10" s="26" customFormat="1" ht="28.5" customHeight="1" x14ac:dyDescent="0.2">
      <c r="A3" s="96"/>
      <c r="B3" s="295"/>
      <c r="C3" s="295"/>
      <c r="D3" s="295"/>
      <c r="E3" s="295"/>
      <c r="F3" s="295"/>
      <c r="G3" s="295"/>
      <c r="H3" s="98" t="s">
        <v>222</v>
      </c>
      <c r="I3" s="98" t="s">
        <v>223</v>
      </c>
      <c r="J3" s="293"/>
    </row>
    <row r="4" spans="1:10" x14ac:dyDescent="0.2">
      <c r="C4" s="4"/>
      <c r="E4" s="4"/>
      <c r="G4" s="4"/>
      <c r="H4" s="4"/>
      <c r="I4" s="4"/>
      <c r="J4" s="4"/>
    </row>
    <row r="5" spans="1:10" x14ac:dyDescent="0.2">
      <c r="A5" s="5" t="s">
        <v>75</v>
      </c>
      <c r="B5" s="14"/>
      <c r="C5" s="10"/>
      <c r="D5" s="87"/>
      <c r="E5" s="10"/>
      <c r="F5" s="87"/>
      <c r="G5" s="10"/>
      <c r="H5" s="10"/>
      <c r="I5" s="10"/>
      <c r="J5" s="10"/>
    </row>
    <row r="6" spans="1:10" ht="15" x14ac:dyDescent="0.2">
      <c r="A6" s="1" t="s">
        <v>10</v>
      </c>
      <c r="B6" s="4">
        <v>100512</v>
      </c>
      <c r="C6" s="4">
        <v>116</v>
      </c>
      <c r="D6" s="86">
        <f>SUM(C6/B6)*1000</f>
        <v>1.1540910538045208</v>
      </c>
      <c r="E6" s="4">
        <v>19187</v>
      </c>
      <c r="F6" s="86">
        <f>SUM(E6/B6)</f>
        <v>0.19089262973575294</v>
      </c>
      <c r="G6" s="4">
        <v>9752</v>
      </c>
      <c r="H6" s="4">
        <v>78</v>
      </c>
      <c r="I6" s="4">
        <v>3</v>
      </c>
      <c r="J6" s="4">
        <v>81</v>
      </c>
    </row>
    <row r="7" spans="1:10" ht="15" x14ac:dyDescent="0.2">
      <c r="A7" s="39" t="s">
        <v>12</v>
      </c>
      <c r="B7" s="41">
        <v>79955</v>
      </c>
      <c r="C7" s="41">
        <v>44</v>
      </c>
      <c r="D7" s="88">
        <f>SUM(C7/B7)*1000</f>
        <v>0.55030954912138075</v>
      </c>
      <c r="E7" s="41">
        <v>22374</v>
      </c>
      <c r="F7" s="88">
        <f>SUM(E7/B7)</f>
        <v>0.2798324057282221</v>
      </c>
      <c r="G7" s="45">
        <v>59956</v>
      </c>
      <c r="H7" s="41">
        <v>78</v>
      </c>
      <c r="I7" s="41">
        <v>1</v>
      </c>
      <c r="J7" s="41">
        <v>79</v>
      </c>
    </row>
    <row r="8" spans="1:10" ht="15" x14ac:dyDescent="0.2">
      <c r="A8" s="1"/>
      <c r="B8" s="4"/>
      <c r="C8" s="4"/>
      <c r="E8" s="4"/>
      <c r="G8" s="4"/>
      <c r="H8" s="4"/>
      <c r="I8" s="4"/>
      <c r="J8" s="4"/>
    </row>
    <row r="9" spans="1:10" x14ac:dyDescent="0.2">
      <c r="A9" s="5" t="s">
        <v>72</v>
      </c>
      <c r="B9" s="10"/>
      <c r="C9" s="10"/>
      <c r="D9" s="87"/>
      <c r="E9" s="10"/>
      <c r="F9" s="87"/>
      <c r="G9" s="10"/>
      <c r="H9" s="10"/>
      <c r="I9" s="10"/>
      <c r="J9" s="10"/>
    </row>
    <row r="10" spans="1:10" ht="15" x14ac:dyDescent="0.2">
      <c r="A10" s="1" t="s">
        <v>2</v>
      </c>
      <c r="B10" s="4">
        <v>47026</v>
      </c>
      <c r="C10" s="4">
        <v>46</v>
      </c>
      <c r="D10" s="86">
        <f t="shared" ref="D10:D15" si="0">SUM(C10/B10)*1000</f>
        <v>0.97818228214179381</v>
      </c>
      <c r="E10" s="4">
        <v>27239</v>
      </c>
      <c r="F10" s="86">
        <f>SUM(E10/B10)</f>
        <v>0.57923276485348529</v>
      </c>
      <c r="G10" s="13">
        <v>14065</v>
      </c>
      <c r="H10" s="4">
        <v>78</v>
      </c>
      <c r="I10" s="4">
        <v>31</v>
      </c>
      <c r="J10" s="4">
        <v>109</v>
      </c>
    </row>
    <row r="11" spans="1:10" ht="15" x14ac:dyDescent="0.2">
      <c r="A11" s="39" t="s">
        <v>18</v>
      </c>
      <c r="B11" s="41">
        <v>42272</v>
      </c>
      <c r="C11" s="41">
        <v>26</v>
      </c>
      <c r="D11" s="88">
        <f t="shared" si="0"/>
        <v>0.61506434519303566</v>
      </c>
      <c r="E11" s="99" t="s">
        <v>78</v>
      </c>
      <c r="F11" s="88"/>
      <c r="G11" s="99" t="s">
        <v>78</v>
      </c>
      <c r="H11" s="41">
        <v>78</v>
      </c>
      <c r="I11" s="41">
        <v>0</v>
      </c>
      <c r="J11" s="41">
        <v>78</v>
      </c>
    </row>
    <row r="12" spans="1:10" ht="15" x14ac:dyDescent="0.2">
      <c r="A12" s="1" t="s">
        <v>6</v>
      </c>
      <c r="B12" s="4">
        <v>39234</v>
      </c>
      <c r="C12" s="4">
        <v>45</v>
      </c>
      <c r="D12" s="86">
        <f t="shared" si="0"/>
        <v>1.1469643676403121</v>
      </c>
      <c r="E12" s="100" t="s">
        <v>78</v>
      </c>
      <c r="G12" s="13">
        <v>11544</v>
      </c>
      <c r="H12" s="4">
        <v>78</v>
      </c>
      <c r="I12" s="4">
        <v>2</v>
      </c>
      <c r="J12" s="4">
        <v>80</v>
      </c>
    </row>
    <row r="13" spans="1:10" ht="15" x14ac:dyDescent="0.2">
      <c r="A13" s="39" t="s">
        <v>0</v>
      </c>
      <c r="B13" s="41">
        <v>37066</v>
      </c>
      <c r="C13" s="41">
        <v>13</v>
      </c>
      <c r="D13" s="88">
        <f t="shared" si="0"/>
        <v>0.35072573247720285</v>
      </c>
      <c r="E13" s="45">
        <v>2587</v>
      </c>
      <c r="F13" s="242">
        <f>SUM(E13/B13)</f>
        <v>6.9794420762963369E-2</v>
      </c>
      <c r="G13" s="99" t="s">
        <v>78</v>
      </c>
      <c r="H13" s="41">
        <v>78</v>
      </c>
      <c r="I13" s="41">
        <v>0</v>
      </c>
      <c r="J13" s="41">
        <v>79</v>
      </c>
    </row>
    <row r="14" spans="1:10" ht="15" x14ac:dyDescent="0.2">
      <c r="A14" s="1" t="s">
        <v>16</v>
      </c>
      <c r="B14" s="4">
        <v>30921</v>
      </c>
      <c r="C14" s="4">
        <v>13</v>
      </c>
      <c r="D14" s="86">
        <f t="shared" si="0"/>
        <v>0.42042624753403834</v>
      </c>
      <c r="E14" s="4">
        <v>14042</v>
      </c>
      <c r="F14" s="86">
        <f>SUM(E14/B14)</f>
        <v>0.45412502829792051</v>
      </c>
      <c r="G14" s="13">
        <v>5632</v>
      </c>
      <c r="H14" s="4">
        <v>78</v>
      </c>
      <c r="I14" s="4">
        <v>0</v>
      </c>
      <c r="J14" s="4">
        <v>78</v>
      </c>
    </row>
    <row r="15" spans="1:10" ht="15" x14ac:dyDescent="0.2">
      <c r="A15" s="39" t="s">
        <v>14</v>
      </c>
      <c r="B15" s="41">
        <v>29624</v>
      </c>
      <c r="C15" s="41">
        <v>42</v>
      </c>
      <c r="D15" s="88">
        <f t="shared" si="0"/>
        <v>1.4177693761814745</v>
      </c>
      <c r="E15" s="45">
        <v>11650</v>
      </c>
      <c r="F15" s="270">
        <f>SUM(E15/B15)</f>
        <v>0.39326221982176612</v>
      </c>
      <c r="G15" s="45">
        <v>26160</v>
      </c>
      <c r="H15" s="41">
        <v>78</v>
      </c>
      <c r="I15" s="41">
        <v>0</v>
      </c>
      <c r="J15" s="41">
        <v>80</v>
      </c>
    </row>
    <row r="16" spans="1:10" ht="15" x14ac:dyDescent="0.2">
      <c r="A16" s="1"/>
      <c r="B16" s="4"/>
      <c r="C16" s="4"/>
      <c r="E16" s="4"/>
      <c r="G16" s="4"/>
      <c r="H16" s="4"/>
      <c r="I16" s="4"/>
      <c r="J16" s="4"/>
    </row>
    <row r="17" spans="1:10" x14ac:dyDescent="0.2">
      <c r="A17" s="5" t="s">
        <v>73</v>
      </c>
      <c r="B17" s="10"/>
      <c r="C17" s="10"/>
      <c r="D17" s="87"/>
      <c r="E17" s="10"/>
      <c r="F17" s="87"/>
      <c r="G17" s="10"/>
      <c r="H17" s="10"/>
      <c r="I17" s="10"/>
      <c r="J17" s="10"/>
    </row>
    <row r="18" spans="1:10" ht="15" x14ac:dyDescent="0.2">
      <c r="A18" s="1" t="s">
        <v>19</v>
      </c>
      <c r="B18" s="4">
        <v>23331</v>
      </c>
      <c r="C18" s="4">
        <v>70</v>
      </c>
      <c r="D18" s="86">
        <f t="shared" ref="D18:D24" si="1">SUM(C18/B18)*1000</f>
        <v>3.0003000300030003</v>
      </c>
      <c r="E18" s="244" t="s">
        <v>78</v>
      </c>
      <c r="G18" s="4">
        <v>55957</v>
      </c>
      <c r="H18" s="4">
        <v>78</v>
      </c>
      <c r="I18" s="4">
        <v>7</v>
      </c>
      <c r="J18" s="4">
        <v>85</v>
      </c>
    </row>
    <row r="19" spans="1:10" ht="15" x14ac:dyDescent="0.2">
      <c r="A19" s="39" t="s">
        <v>20</v>
      </c>
      <c r="B19" s="41">
        <v>20450</v>
      </c>
      <c r="C19" s="41">
        <v>38</v>
      </c>
      <c r="D19" s="88">
        <f t="shared" si="1"/>
        <v>1.8581907090464549</v>
      </c>
      <c r="E19" s="41">
        <v>2794</v>
      </c>
      <c r="F19" s="88">
        <f t="shared" ref="F19:F24" si="2">SUM(E19/B19)</f>
        <v>0.13662591687041564</v>
      </c>
      <c r="G19" s="45">
        <v>4571</v>
      </c>
      <c r="H19" s="41">
        <v>78</v>
      </c>
      <c r="I19" s="41">
        <v>0</v>
      </c>
      <c r="J19" s="41">
        <v>78</v>
      </c>
    </row>
    <row r="20" spans="1:10" ht="15" x14ac:dyDescent="0.2">
      <c r="A20" s="1" t="s">
        <v>11</v>
      </c>
      <c r="B20" s="4">
        <v>19581</v>
      </c>
      <c r="C20" s="4">
        <v>29</v>
      </c>
      <c r="D20" s="86">
        <f t="shared" si="1"/>
        <v>1.4810275266840303</v>
      </c>
      <c r="E20" s="4">
        <v>13895</v>
      </c>
      <c r="F20" s="86">
        <f t="shared" si="2"/>
        <v>0.70961646494050357</v>
      </c>
      <c r="G20" s="4">
        <v>3836</v>
      </c>
      <c r="H20" s="4">
        <v>78</v>
      </c>
      <c r="I20" s="4">
        <v>0</v>
      </c>
      <c r="J20" s="4">
        <v>78</v>
      </c>
    </row>
    <row r="21" spans="1:10" ht="15" x14ac:dyDescent="0.2">
      <c r="A21" s="39" t="s">
        <v>3</v>
      </c>
      <c r="B21" s="41">
        <v>14537</v>
      </c>
      <c r="C21" s="41">
        <v>36</v>
      </c>
      <c r="D21" s="88">
        <f t="shared" si="1"/>
        <v>2.4764394304189308</v>
      </c>
      <c r="E21" s="41">
        <v>14185</v>
      </c>
      <c r="F21" s="88">
        <f t="shared" si="2"/>
        <v>0.97578592556923716</v>
      </c>
      <c r="G21" s="99" t="s">
        <v>78</v>
      </c>
      <c r="H21" s="41">
        <v>78</v>
      </c>
      <c r="I21" s="41">
        <v>0</v>
      </c>
      <c r="J21" s="41">
        <v>78</v>
      </c>
    </row>
    <row r="22" spans="1:10" ht="15" x14ac:dyDescent="0.2">
      <c r="A22" s="1" t="s">
        <v>4</v>
      </c>
      <c r="B22" s="4">
        <v>13751</v>
      </c>
      <c r="C22" s="4">
        <v>55</v>
      </c>
      <c r="D22" s="86">
        <f t="shared" si="1"/>
        <v>3.9997091120645769</v>
      </c>
      <c r="E22" s="100" t="s">
        <v>78</v>
      </c>
      <c r="G22" s="244" t="s">
        <v>78</v>
      </c>
      <c r="H22" s="4">
        <v>78</v>
      </c>
      <c r="I22" s="4">
        <v>3</v>
      </c>
      <c r="J22" s="4">
        <v>81</v>
      </c>
    </row>
    <row r="23" spans="1:10" ht="15" x14ac:dyDescent="0.2">
      <c r="A23" s="39" t="s">
        <v>7</v>
      </c>
      <c r="B23" s="41">
        <v>12498</v>
      </c>
      <c r="C23" s="41">
        <v>5</v>
      </c>
      <c r="D23" s="88">
        <f t="shared" si="1"/>
        <v>0.40006401024163862</v>
      </c>
      <c r="E23" s="41">
        <v>1393</v>
      </c>
      <c r="F23" s="88">
        <f t="shared" si="2"/>
        <v>0.11145783325332054</v>
      </c>
      <c r="G23" s="99" t="s">
        <v>78</v>
      </c>
      <c r="H23" s="41">
        <v>78</v>
      </c>
      <c r="I23" s="41">
        <v>0</v>
      </c>
      <c r="J23" s="41">
        <v>78</v>
      </c>
    </row>
    <row r="24" spans="1:10" ht="15" x14ac:dyDescent="0.2">
      <c r="A24" s="1" t="s">
        <v>1</v>
      </c>
      <c r="B24" s="4">
        <v>11521</v>
      </c>
      <c r="C24" s="4">
        <v>21</v>
      </c>
      <c r="D24" s="86">
        <f t="shared" si="1"/>
        <v>1.8227584411075426</v>
      </c>
      <c r="E24" s="4">
        <v>4783</v>
      </c>
      <c r="F24" s="86">
        <f t="shared" si="2"/>
        <v>0.41515493446749413</v>
      </c>
      <c r="G24" s="13">
        <v>5179</v>
      </c>
      <c r="H24" s="4">
        <v>78</v>
      </c>
      <c r="I24" s="4">
        <v>1</v>
      </c>
      <c r="J24" s="4">
        <v>79</v>
      </c>
    </row>
    <row r="25" spans="1:10" ht="15" x14ac:dyDescent="0.2">
      <c r="A25" s="223"/>
      <c r="B25" s="4"/>
      <c r="C25" s="222"/>
      <c r="D25" s="239"/>
      <c r="E25" s="222"/>
      <c r="F25" s="239"/>
      <c r="G25" s="244"/>
      <c r="H25" s="222"/>
      <c r="I25" s="222"/>
      <c r="J25" s="222"/>
    </row>
    <row r="26" spans="1:10" ht="15" x14ac:dyDescent="0.2">
      <c r="A26" s="157" t="s">
        <v>74</v>
      </c>
      <c r="B26" s="10"/>
      <c r="C26" s="10"/>
      <c r="D26" s="87"/>
      <c r="E26" s="10"/>
      <c r="F26" s="87"/>
      <c r="G26" s="10"/>
      <c r="H26" s="10"/>
      <c r="I26" s="10"/>
      <c r="J26" s="10"/>
    </row>
    <row r="27" spans="1:10" ht="15" x14ac:dyDescent="0.25">
      <c r="A27" s="231" t="s">
        <v>17</v>
      </c>
      <c r="B27" s="247">
        <v>8728</v>
      </c>
      <c r="C27" s="41">
        <v>30</v>
      </c>
      <c r="D27" s="88">
        <f t="shared" ref="D27:D34" si="3">SUM(C27/B27)*1000</f>
        <v>3.4372135655362053</v>
      </c>
      <c r="E27" s="41">
        <v>5757</v>
      </c>
      <c r="F27" s="88">
        <f t="shared" ref="F27:F34" si="4">SUM(E27/B27)</f>
        <v>0.65960128322639777</v>
      </c>
      <c r="G27" s="99" t="s">
        <v>78</v>
      </c>
      <c r="H27" s="41">
        <v>78</v>
      </c>
      <c r="I27" s="41">
        <v>0</v>
      </c>
      <c r="J27" s="41">
        <v>78</v>
      </c>
    </row>
    <row r="28" spans="1:10" ht="15" x14ac:dyDescent="0.2">
      <c r="A28" s="1" t="s">
        <v>15</v>
      </c>
      <c r="B28" s="251">
        <v>8605</v>
      </c>
      <c r="C28" s="4">
        <v>8</v>
      </c>
      <c r="D28" s="86">
        <f t="shared" si="3"/>
        <v>0.92969203951191171</v>
      </c>
      <c r="E28" s="4">
        <v>11369</v>
      </c>
      <c r="F28" s="86">
        <f t="shared" si="4"/>
        <v>1.3212085996513654</v>
      </c>
      <c r="G28" s="244" t="s">
        <v>78</v>
      </c>
      <c r="H28" s="4">
        <v>78</v>
      </c>
      <c r="I28" s="4">
        <v>0</v>
      </c>
      <c r="J28" s="4">
        <v>78</v>
      </c>
    </row>
    <row r="29" spans="1:10" ht="15" x14ac:dyDescent="0.2">
      <c r="A29" s="39" t="s">
        <v>9</v>
      </c>
      <c r="B29" s="248">
        <v>8447</v>
      </c>
      <c r="C29" s="41">
        <v>13</v>
      </c>
      <c r="D29" s="88">
        <f t="shared" si="3"/>
        <v>1.5390079318101102</v>
      </c>
      <c r="E29" s="41">
        <v>4500</v>
      </c>
      <c r="F29" s="88">
        <f t="shared" si="4"/>
        <v>0.53273351485734577</v>
      </c>
      <c r="G29" s="45">
        <v>9800</v>
      </c>
      <c r="H29" s="41">
        <v>78</v>
      </c>
      <c r="I29" s="41">
        <v>0</v>
      </c>
      <c r="J29" s="41">
        <v>78</v>
      </c>
    </row>
    <row r="30" spans="1:10" ht="15" x14ac:dyDescent="0.2">
      <c r="A30" s="1" t="s">
        <v>21</v>
      </c>
      <c r="B30" s="222">
        <v>7685</v>
      </c>
      <c r="C30" s="4">
        <v>13</v>
      </c>
      <c r="D30" s="86">
        <f t="shared" si="3"/>
        <v>1.6916070266753416</v>
      </c>
      <c r="E30" s="4">
        <v>6032</v>
      </c>
      <c r="F30" s="86">
        <f t="shared" si="4"/>
        <v>0.78490566037735854</v>
      </c>
      <c r="G30" s="244" t="s">
        <v>78</v>
      </c>
      <c r="H30" s="4">
        <v>78</v>
      </c>
      <c r="I30" s="4">
        <v>0</v>
      </c>
      <c r="J30" s="4">
        <v>78</v>
      </c>
    </row>
    <row r="31" spans="1:10" ht="15" x14ac:dyDescent="0.2">
      <c r="A31" s="39" t="s">
        <v>5</v>
      </c>
      <c r="B31" s="249">
        <v>7181</v>
      </c>
      <c r="C31" s="41">
        <v>33</v>
      </c>
      <c r="D31" s="88">
        <f t="shared" si="3"/>
        <v>4.5954602423060855</v>
      </c>
      <c r="E31" s="41">
        <v>2925</v>
      </c>
      <c r="F31" s="88">
        <f t="shared" si="4"/>
        <v>0.40732488511349396</v>
      </c>
      <c r="G31" s="45">
        <v>6294</v>
      </c>
      <c r="H31" s="41">
        <v>78</v>
      </c>
      <c r="I31" s="41">
        <v>0</v>
      </c>
      <c r="J31" s="41">
        <v>78</v>
      </c>
    </row>
    <row r="32" spans="1:10" ht="15" x14ac:dyDescent="0.2">
      <c r="A32" s="1" t="s">
        <v>22</v>
      </c>
      <c r="B32" s="222">
        <v>6838</v>
      </c>
      <c r="C32" s="4">
        <v>10</v>
      </c>
      <c r="D32" s="86">
        <f t="shared" si="3"/>
        <v>1.4624159110851127</v>
      </c>
      <c r="E32" s="4">
        <v>1665</v>
      </c>
      <c r="F32" s="86">
        <f t="shared" si="4"/>
        <v>0.24349224919567125</v>
      </c>
      <c r="G32" s="4">
        <v>1851</v>
      </c>
      <c r="H32" s="4">
        <v>78</v>
      </c>
      <c r="I32" s="4">
        <v>3</v>
      </c>
      <c r="J32" s="4">
        <v>81</v>
      </c>
    </row>
    <row r="33" spans="1:10" ht="15" x14ac:dyDescent="0.2">
      <c r="A33" s="39" t="s">
        <v>8</v>
      </c>
      <c r="B33" s="250">
        <v>4621</v>
      </c>
      <c r="C33" s="41">
        <v>6</v>
      </c>
      <c r="D33" s="88">
        <f t="shared" si="3"/>
        <v>1.2984202553559836</v>
      </c>
      <c r="E33" s="41">
        <v>3987</v>
      </c>
      <c r="F33" s="88">
        <f t="shared" si="4"/>
        <v>0.86280025968405105</v>
      </c>
      <c r="G33" s="99" t="s">
        <v>78</v>
      </c>
      <c r="H33" s="41">
        <v>78</v>
      </c>
      <c r="I33" s="41">
        <v>0</v>
      </c>
      <c r="J33" s="41">
        <v>78</v>
      </c>
    </row>
    <row r="34" spans="1:10" ht="15" x14ac:dyDescent="0.2">
      <c r="A34" s="1" t="s">
        <v>13</v>
      </c>
      <c r="B34" s="222">
        <v>2467</v>
      </c>
      <c r="C34" s="4">
        <v>9</v>
      </c>
      <c r="D34" s="86">
        <f t="shared" si="3"/>
        <v>3.6481556546412643</v>
      </c>
      <c r="E34" s="13">
        <v>2333</v>
      </c>
      <c r="F34" s="101">
        <f t="shared" si="4"/>
        <v>0.94568301580867453</v>
      </c>
      <c r="G34" s="244" t="s">
        <v>78</v>
      </c>
      <c r="H34" s="4">
        <v>78</v>
      </c>
      <c r="I34" s="4">
        <v>2</v>
      </c>
      <c r="J34" s="4">
        <v>80</v>
      </c>
    </row>
    <row r="35" spans="1:10" x14ac:dyDescent="0.2">
      <c r="B35" s="4"/>
      <c r="C35" s="4"/>
      <c r="E35" s="4"/>
      <c r="G35" s="4"/>
      <c r="H35" s="4"/>
      <c r="I35" s="4"/>
      <c r="J35" s="4"/>
    </row>
    <row r="36" spans="1:10" ht="15" x14ac:dyDescent="0.25">
      <c r="A36" s="6" t="s">
        <v>76</v>
      </c>
      <c r="B36" s="15">
        <f>SUM(B6:B34)</f>
        <v>576851</v>
      </c>
      <c r="C36" s="15">
        <f>SUM(C6:C34)</f>
        <v>721</v>
      </c>
      <c r="D36" s="89">
        <f>SUM(C36/B36)*1000</f>
        <v>1.2498894861931416</v>
      </c>
      <c r="E36" s="15">
        <f>SUM(E6:E34)</f>
        <v>172697</v>
      </c>
      <c r="F36" s="89">
        <f>SUM(E36/B36)</f>
        <v>0.29937886906670874</v>
      </c>
      <c r="G36" s="15">
        <f>SUM(G6:G34)</f>
        <v>214597</v>
      </c>
      <c r="H36" s="15">
        <v>78</v>
      </c>
      <c r="I36" s="15">
        <f>SUM(I6:I34)</f>
        <v>53</v>
      </c>
      <c r="J36" s="22" t="s">
        <v>77</v>
      </c>
    </row>
  </sheetData>
  <mergeCells count="9">
    <mergeCell ref="H2:I2"/>
    <mergeCell ref="J2:J3"/>
    <mergeCell ref="A1:J1"/>
    <mergeCell ref="B2:B3"/>
    <mergeCell ref="C2:C3"/>
    <mergeCell ref="D2:D3"/>
    <mergeCell ref="E2:E3"/>
    <mergeCell ref="F2:F3"/>
    <mergeCell ref="G2:G3"/>
  </mergeCells>
  <pageMargins left="0.25" right="0.25" top="0.75" bottom="0.75" header="0.3" footer="0.3"/>
  <pageSetup paperSize="5" scale="96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36"/>
  <sheetViews>
    <sheetView workbookViewId="0">
      <selection activeCell="C35" sqref="C35"/>
    </sheetView>
  </sheetViews>
  <sheetFormatPr defaultRowHeight="12.75" x14ac:dyDescent="0.2"/>
  <cols>
    <col min="1" max="1" width="35.85546875" customWidth="1"/>
    <col min="2" max="2" width="10.5703125" customWidth="1"/>
    <col min="3" max="3" width="10.85546875" customWidth="1"/>
    <col min="4" max="4" width="11.28515625" customWidth="1"/>
    <col min="5" max="5" width="10.5703125" customWidth="1"/>
    <col min="6" max="6" width="11.140625" customWidth="1"/>
    <col min="7" max="7" width="10.42578125" customWidth="1"/>
    <col min="8" max="8" width="11.5703125" customWidth="1"/>
    <col min="9" max="9" width="11.28515625" customWidth="1"/>
    <col min="10" max="10" width="11.140625" customWidth="1"/>
  </cols>
  <sheetData>
    <row r="1" spans="1:13" s="26" customFormat="1" x14ac:dyDescent="0.2">
      <c r="A1" s="273" t="s">
        <v>528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86"/>
    </row>
    <row r="2" spans="1:13" s="26" customFormat="1" x14ac:dyDescent="0.2">
      <c r="A2" s="69"/>
      <c r="B2" s="70"/>
      <c r="C2" s="299" t="s">
        <v>226</v>
      </c>
      <c r="D2" s="299"/>
      <c r="E2" s="299" t="s">
        <v>227</v>
      </c>
      <c r="F2" s="299"/>
      <c r="G2" s="299" t="s">
        <v>228</v>
      </c>
      <c r="H2" s="299"/>
      <c r="I2" s="299" t="s">
        <v>237</v>
      </c>
      <c r="J2" s="299"/>
      <c r="K2" s="299" t="s">
        <v>229</v>
      </c>
      <c r="L2" s="299"/>
      <c r="M2" s="299"/>
    </row>
    <row r="3" spans="1:13" s="26" customFormat="1" ht="27" customHeight="1" x14ac:dyDescent="0.2">
      <c r="A3" s="96"/>
      <c r="B3" s="97" t="s">
        <v>140</v>
      </c>
      <c r="C3" s="82" t="s">
        <v>230</v>
      </c>
      <c r="D3" s="82" t="s">
        <v>231</v>
      </c>
      <c r="E3" s="82" t="s">
        <v>232</v>
      </c>
      <c r="F3" s="82" t="s">
        <v>233</v>
      </c>
      <c r="G3" s="82" t="s">
        <v>232</v>
      </c>
      <c r="H3" s="82" t="s">
        <v>233</v>
      </c>
      <c r="I3" s="82" t="s">
        <v>232</v>
      </c>
      <c r="J3" s="82" t="s">
        <v>233</v>
      </c>
      <c r="K3" s="82" t="s">
        <v>234</v>
      </c>
      <c r="L3" s="102" t="s">
        <v>235</v>
      </c>
      <c r="M3" s="82" t="s">
        <v>236</v>
      </c>
    </row>
    <row r="4" spans="1:13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">
      <c r="A5" s="5" t="s">
        <v>75</v>
      </c>
      <c r="B5" s="1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" x14ac:dyDescent="0.2">
      <c r="A6" s="1" t="s">
        <v>10</v>
      </c>
      <c r="B6" s="4">
        <v>100512</v>
      </c>
      <c r="C6" s="4">
        <v>723</v>
      </c>
      <c r="D6" s="4">
        <v>13693</v>
      </c>
      <c r="E6" s="4">
        <v>505</v>
      </c>
      <c r="F6" s="4">
        <v>12636</v>
      </c>
      <c r="G6" s="4">
        <v>136</v>
      </c>
      <c r="H6" s="4">
        <v>607</v>
      </c>
      <c r="I6" s="4">
        <v>82</v>
      </c>
      <c r="J6" s="4">
        <v>450</v>
      </c>
      <c r="K6" s="4">
        <v>4131</v>
      </c>
      <c r="L6" s="4">
        <v>1682</v>
      </c>
      <c r="M6" s="4">
        <v>5813</v>
      </c>
    </row>
    <row r="7" spans="1:13" ht="15" x14ac:dyDescent="0.2">
      <c r="A7" s="39" t="s">
        <v>12</v>
      </c>
      <c r="B7" s="41">
        <v>79955</v>
      </c>
      <c r="C7" s="41">
        <v>560</v>
      </c>
      <c r="D7" s="41">
        <v>13821</v>
      </c>
      <c r="E7" s="41">
        <v>270</v>
      </c>
      <c r="F7" s="41">
        <v>10080</v>
      </c>
      <c r="G7" s="41">
        <v>110</v>
      </c>
      <c r="H7" s="41">
        <v>1041</v>
      </c>
      <c r="I7" s="41">
        <v>180</v>
      </c>
      <c r="J7" s="41">
        <v>2700</v>
      </c>
      <c r="K7" s="41">
        <v>1496</v>
      </c>
      <c r="L7" s="41">
        <v>530</v>
      </c>
      <c r="M7" s="41">
        <v>2026</v>
      </c>
    </row>
    <row r="8" spans="1:13" ht="15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 s="5" t="s">
        <v>72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 x14ac:dyDescent="0.2">
      <c r="A10" s="1" t="s">
        <v>2</v>
      </c>
      <c r="B10" s="4">
        <v>47026</v>
      </c>
      <c r="C10" s="4">
        <v>659</v>
      </c>
      <c r="D10" s="4">
        <v>13685</v>
      </c>
      <c r="E10" s="4">
        <v>371</v>
      </c>
      <c r="F10" s="4">
        <v>10030</v>
      </c>
      <c r="G10" s="4">
        <v>170</v>
      </c>
      <c r="H10" s="4">
        <v>1478</v>
      </c>
      <c r="I10" s="4">
        <v>118</v>
      </c>
      <c r="J10" s="4">
        <v>2177</v>
      </c>
      <c r="K10" s="4">
        <v>1144</v>
      </c>
      <c r="L10" s="4">
        <v>256</v>
      </c>
      <c r="M10" s="4">
        <v>1400</v>
      </c>
    </row>
    <row r="11" spans="1:13" ht="15" x14ac:dyDescent="0.2">
      <c r="A11" s="39" t="s">
        <v>18</v>
      </c>
      <c r="B11" s="41">
        <v>42272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5" x14ac:dyDescent="0.2">
      <c r="A12" s="1" t="s">
        <v>6</v>
      </c>
      <c r="B12" s="4">
        <v>39234</v>
      </c>
      <c r="C12" s="4">
        <v>499</v>
      </c>
      <c r="D12" s="4">
        <v>8209</v>
      </c>
      <c r="E12" s="4">
        <v>362</v>
      </c>
      <c r="F12" s="4">
        <v>5335</v>
      </c>
      <c r="G12" s="4">
        <v>73</v>
      </c>
      <c r="H12" s="4">
        <v>622</v>
      </c>
      <c r="I12" s="4">
        <v>64</v>
      </c>
      <c r="J12" s="4">
        <v>2252</v>
      </c>
      <c r="K12" s="4">
        <v>414</v>
      </c>
      <c r="L12" s="4">
        <v>384</v>
      </c>
      <c r="M12" s="4">
        <v>798</v>
      </c>
    </row>
    <row r="13" spans="1:13" ht="15" x14ac:dyDescent="0.2">
      <c r="A13" s="39" t="s">
        <v>0</v>
      </c>
      <c r="B13" s="41">
        <v>37066</v>
      </c>
      <c r="C13" s="41">
        <v>346</v>
      </c>
      <c r="D13" s="41">
        <v>11210</v>
      </c>
      <c r="E13" s="41">
        <v>221</v>
      </c>
      <c r="F13" s="41">
        <v>7067</v>
      </c>
      <c r="G13" s="41">
        <v>6</v>
      </c>
      <c r="H13" s="41">
        <v>20</v>
      </c>
      <c r="I13" s="41">
        <v>119</v>
      </c>
      <c r="J13" s="41">
        <v>4123</v>
      </c>
      <c r="K13" s="41">
        <v>315</v>
      </c>
      <c r="L13" s="41">
        <v>94</v>
      </c>
      <c r="M13" s="41">
        <v>409</v>
      </c>
    </row>
    <row r="14" spans="1:13" ht="15" x14ac:dyDescent="0.2">
      <c r="A14" s="1" t="s">
        <v>16</v>
      </c>
      <c r="B14" s="4">
        <v>30921</v>
      </c>
      <c r="C14" s="4">
        <v>398</v>
      </c>
      <c r="D14" s="4">
        <v>9950</v>
      </c>
      <c r="E14" s="4">
        <v>344</v>
      </c>
      <c r="F14" s="4">
        <v>8968</v>
      </c>
      <c r="G14" s="4">
        <v>39</v>
      </c>
      <c r="H14" s="4">
        <v>688</v>
      </c>
      <c r="I14" s="4">
        <v>15</v>
      </c>
      <c r="J14" s="13">
        <v>294</v>
      </c>
      <c r="K14" s="4"/>
      <c r="L14" s="4"/>
      <c r="M14" s="4"/>
    </row>
    <row r="15" spans="1:13" ht="15" x14ac:dyDescent="0.2">
      <c r="A15" s="39" t="s">
        <v>14</v>
      </c>
      <c r="B15" s="41">
        <v>29624</v>
      </c>
      <c r="C15" s="41">
        <v>821</v>
      </c>
      <c r="D15" s="41">
        <v>19832</v>
      </c>
      <c r="E15" s="41">
        <v>650</v>
      </c>
      <c r="F15" s="41">
        <v>14831</v>
      </c>
      <c r="G15" s="41">
        <v>44</v>
      </c>
      <c r="H15" s="41">
        <v>1046</v>
      </c>
      <c r="I15" s="41">
        <v>127</v>
      </c>
      <c r="J15" s="41">
        <v>3955</v>
      </c>
      <c r="K15" s="41">
        <v>1240</v>
      </c>
      <c r="L15" s="41">
        <v>151</v>
      </c>
      <c r="M15" s="41">
        <v>1391</v>
      </c>
    </row>
    <row r="16" spans="1:13" ht="15" x14ac:dyDescent="0.2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 s="5" t="s">
        <v>73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" x14ac:dyDescent="0.2">
      <c r="A18" s="1" t="s">
        <v>19</v>
      </c>
      <c r="B18" s="4">
        <v>23331</v>
      </c>
      <c r="C18" s="4">
        <v>271</v>
      </c>
      <c r="D18" s="4">
        <v>13330</v>
      </c>
      <c r="E18" s="4">
        <v>159</v>
      </c>
      <c r="F18" s="4">
        <v>6350</v>
      </c>
      <c r="G18" s="4">
        <v>19</v>
      </c>
      <c r="H18" s="4">
        <v>206</v>
      </c>
      <c r="I18" s="4">
        <v>93</v>
      </c>
      <c r="J18" s="4">
        <v>6774</v>
      </c>
      <c r="K18" s="4">
        <v>807</v>
      </c>
      <c r="L18" s="4">
        <v>391</v>
      </c>
      <c r="M18" s="4">
        <v>1199</v>
      </c>
    </row>
    <row r="19" spans="1:13" ht="15" x14ac:dyDescent="0.2">
      <c r="A19" s="39" t="s">
        <v>20</v>
      </c>
      <c r="B19" s="41">
        <v>20450</v>
      </c>
      <c r="C19" s="41">
        <v>1470</v>
      </c>
      <c r="D19" s="41">
        <v>17328</v>
      </c>
      <c r="E19" s="41">
        <v>1104</v>
      </c>
      <c r="F19" s="41">
        <v>13749</v>
      </c>
      <c r="G19" s="41">
        <v>51</v>
      </c>
      <c r="H19" s="41">
        <v>217</v>
      </c>
      <c r="I19" s="41">
        <v>315</v>
      </c>
      <c r="J19" s="41">
        <v>3362</v>
      </c>
      <c r="K19" s="41">
        <v>637</v>
      </c>
      <c r="L19" s="41">
        <v>72</v>
      </c>
      <c r="M19" s="41">
        <v>709</v>
      </c>
    </row>
    <row r="20" spans="1:13" ht="15" x14ac:dyDescent="0.2">
      <c r="A20" s="1" t="s">
        <v>11</v>
      </c>
      <c r="B20" s="4">
        <v>19581</v>
      </c>
      <c r="C20" s="4">
        <v>895</v>
      </c>
      <c r="D20" s="4">
        <v>4378</v>
      </c>
      <c r="E20" s="4">
        <v>598</v>
      </c>
      <c r="F20" s="4">
        <v>3671</v>
      </c>
      <c r="G20" s="4">
        <v>60</v>
      </c>
      <c r="H20" s="4">
        <v>69</v>
      </c>
      <c r="I20" s="4">
        <v>237</v>
      </c>
      <c r="J20" s="4">
        <v>638</v>
      </c>
      <c r="K20" s="4">
        <v>1244</v>
      </c>
      <c r="L20" s="4">
        <v>312</v>
      </c>
      <c r="M20" s="4">
        <v>1556</v>
      </c>
    </row>
    <row r="21" spans="1:13" ht="15" x14ac:dyDescent="0.2">
      <c r="A21" s="39" t="s">
        <v>3</v>
      </c>
      <c r="B21" s="41">
        <v>14537</v>
      </c>
      <c r="C21" s="41">
        <v>436</v>
      </c>
      <c r="D21" s="41">
        <v>2808</v>
      </c>
      <c r="E21" s="41">
        <v>324</v>
      </c>
      <c r="F21" s="41">
        <v>1944</v>
      </c>
      <c r="G21" s="41">
        <v>32</v>
      </c>
      <c r="H21" s="41">
        <v>192</v>
      </c>
      <c r="I21" s="41">
        <v>80</v>
      </c>
      <c r="J21" s="41">
        <v>672</v>
      </c>
      <c r="K21" s="41">
        <v>548</v>
      </c>
      <c r="L21" s="41">
        <v>190</v>
      </c>
      <c r="M21" s="41">
        <v>738</v>
      </c>
    </row>
    <row r="22" spans="1:13" ht="15" x14ac:dyDescent="0.2">
      <c r="A22" s="1" t="s">
        <v>4</v>
      </c>
      <c r="B22" s="4">
        <v>13751</v>
      </c>
      <c r="C22" s="4"/>
      <c r="D22" s="4"/>
      <c r="E22" s="4"/>
      <c r="F22" s="4"/>
      <c r="G22" s="4"/>
      <c r="H22" s="4"/>
      <c r="I22" s="4"/>
      <c r="J22" s="4"/>
      <c r="K22" s="4">
        <v>216</v>
      </c>
      <c r="L22" s="4">
        <v>110</v>
      </c>
      <c r="M22" s="4">
        <v>326</v>
      </c>
    </row>
    <row r="23" spans="1:13" ht="15" x14ac:dyDescent="0.2">
      <c r="A23" s="39" t="s">
        <v>7</v>
      </c>
      <c r="B23" s="41">
        <v>12498</v>
      </c>
      <c r="C23" s="41">
        <v>87</v>
      </c>
      <c r="D23" s="41">
        <v>1470</v>
      </c>
      <c r="E23" s="41">
        <v>66</v>
      </c>
      <c r="F23" s="41">
        <v>1334</v>
      </c>
      <c r="G23" s="41">
        <v>9</v>
      </c>
      <c r="H23" s="41">
        <v>86</v>
      </c>
      <c r="I23" s="41">
        <v>12</v>
      </c>
      <c r="J23" s="41">
        <v>50</v>
      </c>
      <c r="K23" s="41">
        <v>244</v>
      </c>
      <c r="L23" s="41">
        <v>10</v>
      </c>
      <c r="M23" s="41">
        <v>254</v>
      </c>
    </row>
    <row r="24" spans="1:13" ht="15" x14ac:dyDescent="0.2">
      <c r="A24" s="1" t="s">
        <v>1</v>
      </c>
      <c r="B24" s="4">
        <v>11521</v>
      </c>
      <c r="C24" s="4">
        <v>346</v>
      </c>
      <c r="D24" s="4">
        <v>8976</v>
      </c>
      <c r="E24" s="4">
        <v>264</v>
      </c>
      <c r="F24" s="4">
        <v>7548</v>
      </c>
      <c r="G24" s="4">
        <v>21</v>
      </c>
      <c r="H24" s="4">
        <v>400</v>
      </c>
      <c r="I24" s="4">
        <v>61</v>
      </c>
      <c r="J24" s="4">
        <v>1028</v>
      </c>
      <c r="K24" s="4">
        <v>364</v>
      </c>
      <c r="L24" s="4">
        <v>35</v>
      </c>
      <c r="M24" s="4">
        <v>399</v>
      </c>
    </row>
    <row r="25" spans="1:13" ht="15" x14ac:dyDescent="0.2">
      <c r="A25" s="223"/>
      <c r="B25" s="4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</row>
    <row r="26" spans="1:13" ht="15" x14ac:dyDescent="0.2">
      <c r="A26" s="157" t="s">
        <v>74</v>
      </c>
      <c r="B26" s="10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</row>
    <row r="27" spans="1:13" ht="15" x14ac:dyDescent="0.25">
      <c r="A27" s="231" t="s">
        <v>17</v>
      </c>
      <c r="B27" s="247">
        <v>8728</v>
      </c>
      <c r="C27" s="172">
        <v>396</v>
      </c>
      <c r="D27" s="172">
        <v>13771</v>
      </c>
      <c r="E27" s="172">
        <v>178</v>
      </c>
      <c r="F27" s="172">
        <v>9834</v>
      </c>
      <c r="G27" s="172">
        <v>104</v>
      </c>
      <c r="H27" s="172">
        <v>1938</v>
      </c>
      <c r="I27" s="172">
        <v>114</v>
      </c>
      <c r="J27" s="172">
        <v>1999</v>
      </c>
      <c r="K27" s="172">
        <v>559</v>
      </c>
      <c r="L27" s="172">
        <v>50</v>
      </c>
      <c r="M27" s="172">
        <v>609</v>
      </c>
    </row>
    <row r="28" spans="1:13" ht="15" x14ac:dyDescent="0.2">
      <c r="A28" s="1" t="s">
        <v>15</v>
      </c>
      <c r="B28" s="251">
        <v>8605</v>
      </c>
      <c r="C28" s="4">
        <v>182</v>
      </c>
      <c r="D28" s="4">
        <v>4089</v>
      </c>
      <c r="E28" s="4">
        <v>182</v>
      </c>
      <c r="F28" s="4">
        <v>4089</v>
      </c>
      <c r="G28" s="4">
        <v>0</v>
      </c>
      <c r="H28" s="4">
        <v>0</v>
      </c>
      <c r="I28" s="4">
        <v>0</v>
      </c>
      <c r="J28" s="4">
        <v>0</v>
      </c>
      <c r="K28" s="4">
        <v>172</v>
      </c>
      <c r="L28" s="4">
        <v>143</v>
      </c>
      <c r="M28" s="4">
        <v>315</v>
      </c>
    </row>
    <row r="29" spans="1:13" ht="15" x14ac:dyDescent="0.2">
      <c r="A29" s="39" t="s">
        <v>9</v>
      </c>
      <c r="B29" s="248">
        <v>8447</v>
      </c>
      <c r="C29" s="41">
        <v>108</v>
      </c>
      <c r="D29" s="41">
        <v>1808</v>
      </c>
      <c r="E29" s="41">
        <v>74</v>
      </c>
      <c r="F29" s="41">
        <v>1174</v>
      </c>
      <c r="G29" s="41">
        <v>3</v>
      </c>
      <c r="H29" s="41">
        <v>34</v>
      </c>
      <c r="I29" s="41">
        <v>31</v>
      </c>
      <c r="J29" s="41">
        <v>600</v>
      </c>
      <c r="K29" s="41">
        <v>149</v>
      </c>
      <c r="L29" s="41">
        <v>63</v>
      </c>
      <c r="M29" s="41">
        <v>212</v>
      </c>
    </row>
    <row r="30" spans="1:13" ht="15" x14ac:dyDescent="0.2">
      <c r="A30" s="1" t="s">
        <v>21</v>
      </c>
      <c r="B30" s="222">
        <v>7685</v>
      </c>
      <c r="C30" s="4">
        <v>54</v>
      </c>
      <c r="D30" s="4">
        <v>694</v>
      </c>
      <c r="E30" s="4">
        <v>51</v>
      </c>
      <c r="F30" s="4">
        <v>477</v>
      </c>
      <c r="G30" s="4">
        <v>0</v>
      </c>
      <c r="H30" s="4">
        <v>0</v>
      </c>
      <c r="I30" s="4">
        <v>3</v>
      </c>
      <c r="J30" s="4">
        <v>217</v>
      </c>
      <c r="K30" s="4">
        <v>231</v>
      </c>
      <c r="L30" s="4">
        <v>0</v>
      </c>
      <c r="M30" s="4">
        <v>231</v>
      </c>
    </row>
    <row r="31" spans="1:13" ht="15" x14ac:dyDescent="0.2">
      <c r="A31" s="39" t="s">
        <v>5</v>
      </c>
      <c r="B31" s="249">
        <v>7181</v>
      </c>
      <c r="C31" s="41">
        <v>1006</v>
      </c>
      <c r="D31" s="41">
        <v>9901</v>
      </c>
      <c r="E31" s="41">
        <v>492</v>
      </c>
      <c r="F31" s="41">
        <v>7678</v>
      </c>
      <c r="G31" s="41">
        <v>2</v>
      </c>
      <c r="H31" s="41">
        <v>24</v>
      </c>
      <c r="I31" s="41">
        <v>512</v>
      </c>
      <c r="J31" s="41">
        <v>2199</v>
      </c>
      <c r="K31" s="41">
        <v>152</v>
      </c>
      <c r="L31" s="41">
        <v>5</v>
      </c>
      <c r="M31" s="41">
        <v>157</v>
      </c>
    </row>
    <row r="32" spans="1:13" ht="15" x14ac:dyDescent="0.2">
      <c r="A32" s="1" t="s">
        <v>22</v>
      </c>
      <c r="B32" s="222">
        <v>6838</v>
      </c>
      <c r="C32" s="4">
        <v>108</v>
      </c>
      <c r="D32" s="4">
        <v>1243</v>
      </c>
      <c r="E32" s="4">
        <v>83</v>
      </c>
      <c r="F32" s="4">
        <v>1044</v>
      </c>
      <c r="G32" s="4">
        <v>0</v>
      </c>
      <c r="H32" s="4">
        <v>0</v>
      </c>
      <c r="I32" s="4">
        <v>25</v>
      </c>
      <c r="J32" s="4">
        <v>199</v>
      </c>
      <c r="K32" s="4">
        <v>162</v>
      </c>
      <c r="L32" s="4">
        <v>33</v>
      </c>
      <c r="M32" s="4">
        <v>195</v>
      </c>
    </row>
    <row r="33" spans="1:13" ht="15" x14ac:dyDescent="0.2">
      <c r="A33" s="39" t="s">
        <v>8</v>
      </c>
      <c r="B33" s="250">
        <v>4621</v>
      </c>
      <c r="C33" s="41">
        <v>45</v>
      </c>
      <c r="D33" s="41">
        <v>753</v>
      </c>
      <c r="E33" s="41">
        <v>43</v>
      </c>
      <c r="F33" s="41">
        <v>753</v>
      </c>
      <c r="G33" s="41">
        <v>0</v>
      </c>
      <c r="H33" s="41">
        <v>0</v>
      </c>
      <c r="I33" s="41">
        <v>2</v>
      </c>
      <c r="J33" s="41"/>
      <c r="K33" s="41">
        <v>94</v>
      </c>
      <c r="L33" s="41">
        <v>0</v>
      </c>
      <c r="M33" s="41">
        <v>94</v>
      </c>
    </row>
    <row r="34" spans="1:13" ht="15" x14ac:dyDescent="0.2">
      <c r="A34" s="1" t="s">
        <v>13</v>
      </c>
      <c r="B34" s="222">
        <v>2467</v>
      </c>
      <c r="C34" s="4">
        <v>385</v>
      </c>
      <c r="D34" s="4">
        <v>5629</v>
      </c>
      <c r="E34" s="4">
        <v>348</v>
      </c>
      <c r="F34" s="4">
        <v>5151</v>
      </c>
      <c r="G34" s="4">
        <v>0</v>
      </c>
      <c r="H34" s="4">
        <v>0</v>
      </c>
      <c r="I34" s="4">
        <v>37</v>
      </c>
      <c r="J34" s="4">
        <v>478</v>
      </c>
      <c r="K34" s="4">
        <v>54</v>
      </c>
      <c r="L34" s="4">
        <v>22</v>
      </c>
      <c r="M34" s="4">
        <v>76</v>
      </c>
    </row>
    <row r="35" spans="1:13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" x14ac:dyDescent="0.25">
      <c r="A36" s="6" t="s">
        <v>76</v>
      </c>
      <c r="B36" s="15">
        <f>SUM(B6:B34)</f>
        <v>576851</v>
      </c>
      <c r="C36" s="15">
        <f t="shared" ref="C36:M36" si="0">SUM(C6:C34)</f>
        <v>9795</v>
      </c>
      <c r="D36" s="15">
        <f t="shared" si="0"/>
        <v>176578</v>
      </c>
      <c r="E36" s="15">
        <f t="shared" si="0"/>
        <v>6689</v>
      </c>
      <c r="F36" s="15">
        <f t="shared" si="0"/>
        <v>133743</v>
      </c>
      <c r="G36" s="15">
        <f t="shared" si="0"/>
        <v>879</v>
      </c>
      <c r="H36" s="15">
        <f t="shared" si="0"/>
        <v>8668</v>
      </c>
      <c r="I36" s="15">
        <f t="shared" si="0"/>
        <v>2227</v>
      </c>
      <c r="J36" s="15">
        <f t="shared" si="0"/>
        <v>34167</v>
      </c>
      <c r="K36" s="15">
        <f t="shared" si="0"/>
        <v>14373</v>
      </c>
      <c r="L36" s="15">
        <f t="shared" si="0"/>
        <v>4533</v>
      </c>
      <c r="M36" s="15">
        <f t="shared" si="0"/>
        <v>18907</v>
      </c>
    </row>
  </sheetData>
  <mergeCells count="6">
    <mergeCell ref="A1:M1"/>
    <mergeCell ref="C2:D2"/>
    <mergeCell ref="E2:F2"/>
    <mergeCell ref="G2:H2"/>
    <mergeCell ref="I2:J2"/>
    <mergeCell ref="K2:M2"/>
  </mergeCells>
  <pageMargins left="0.25" right="0.25" top="0.75" bottom="0.75" header="0.3" footer="0.3"/>
  <pageSetup paperSize="5" scale="97" fitToWidth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workbookViewId="0"/>
  </sheetViews>
  <sheetFormatPr defaultRowHeight="12.75" x14ac:dyDescent="0.2"/>
  <cols>
    <col min="1" max="1" width="46" bestFit="1" customWidth="1"/>
    <col min="2" max="6" width="12.28515625" customWidth="1"/>
  </cols>
  <sheetData>
    <row r="1" spans="1:6" x14ac:dyDescent="0.2">
      <c r="A1" s="138" t="s">
        <v>485</v>
      </c>
      <c r="B1" s="139"/>
      <c r="C1" s="139"/>
      <c r="D1" s="139"/>
      <c r="E1" s="139"/>
      <c r="F1" s="140"/>
    </row>
    <row r="2" spans="1:6" x14ac:dyDescent="0.2">
      <c r="A2" s="141"/>
      <c r="B2" s="142" t="s">
        <v>496</v>
      </c>
      <c r="C2" s="142" t="s">
        <v>498</v>
      </c>
      <c r="D2" s="142" t="s">
        <v>499</v>
      </c>
      <c r="E2" s="142" t="s">
        <v>513</v>
      </c>
      <c r="F2" s="142" t="s">
        <v>533</v>
      </c>
    </row>
    <row r="3" spans="1:6" x14ac:dyDescent="0.2">
      <c r="A3" s="115" t="s">
        <v>486</v>
      </c>
      <c r="B3" s="119">
        <v>585501</v>
      </c>
      <c r="C3" s="221">
        <v>579315</v>
      </c>
      <c r="D3" s="221">
        <v>577737</v>
      </c>
      <c r="E3" s="221">
        <v>578759</v>
      </c>
      <c r="F3" s="221">
        <v>576851</v>
      </c>
    </row>
    <row r="4" spans="1:6" x14ac:dyDescent="0.2">
      <c r="A4" s="115" t="s">
        <v>487</v>
      </c>
      <c r="B4" s="217">
        <v>425.03</v>
      </c>
      <c r="C4" s="217">
        <v>403.69</v>
      </c>
      <c r="D4" s="217">
        <v>402.72</v>
      </c>
      <c r="E4" s="217">
        <v>401.25</v>
      </c>
      <c r="F4" s="217">
        <v>389.24</v>
      </c>
    </row>
    <row r="5" spans="1:6" x14ac:dyDescent="0.2">
      <c r="A5" s="115" t="s">
        <v>488</v>
      </c>
      <c r="B5" s="220">
        <v>33545763</v>
      </c>
      <c r="C5" s="220">
        <v>31481607</v>
      </c>
      <c r="D5" s="220">
        <v>31559359</v>
      </c>
      <c r="E5" s="220">
        <v>32043154</v>
      </c>
      <c r="F5" s="220">
        <v>30729391</v>
      </c>
    </row>
    <row r="6" spans="1:6" x14ac:dyDescent="0.2">
      <c r="A6" s="115" t="s">
        <v>489</v>
      </c>
      <c r="B6" s="219">
        <v>59.53</v>
      </c>
      <c r="C6" s="219">
        <v>54.34</v>
      </c>
      <c r="D6" s="219">
        <v>54.63</v>
      </c>
      <c r="E6" s="219">
        <v>55.37</v>
      </c>
      <c r="F6" s="219">
        <v>53.27</v>
      </c>
    </row>
    <row r="7" spans="1:6" x14ac:dyDescent="0.2">
      <c r="A7" s="115" t="s">
        <v>490</v>
      </c>
      <c r="B7" s="218">
        <v>2246273</v>
      </c>
      <c r="C7" s="218">
        <v>2228632</v>
      </c>
      <c r="D7" s="218">
        <v>2180500</v>
      </c>
      <c r="E7" s="218">
        <v>2056842</v>
      </c>
      <c r="F7" s="218">
        <v>2075842</v>
      </c>
    </row>
    <row r="8" spans="1:6" x14ac:dyDescent="0.2">
      <c r="A8" s="115" t="s">
        <v>495</v>
      </c>
      <c r="B8" s="218">
        <v>158603</v>
      </c>
      <c r="C8" s="218">
        <v>164629</v>
      </c>
      <c r="D8" s="218">
        <v>152136</v>
      </c>
      <c r="E8" s="218">
        <v>151296</v>
      </c>
      <c r="F8" s="218">
        <v>145951</v>
      </c>
    </row>
    <row r="9" spans="1:6" x14ac:dyDescent="0.2">
      <c r="A9" s="115" t="s">
        <v>497</v>
      </c>
      <c r="B9" s="218">
        <v>221445</v>
      </c>
      <c r="C9" s="218">
        <v>391403</v>
      </c>
      <c r="D9" s="218">
        <v>245470</v>
      </c>
      <c r="E9" s="218">
        <v>251649</v>
      </c>
      <c r="F9" s="218">
        <v>284905</v>
      </c>
    </row>
    <row r="10" spans="1:6" x14ac:dyDescent="0.2">
      <c r="A10" s="115" t="s">
        <v>491</v>
      </c>
      <c r="B10" s="218">
        <v>3367413</v>
      </c>
      <c r="C10" s="218">
        <v>3338772</v>
      </c>
      <c r="D10" s="218">
        <v>3124031</v>
      </c>
      <c r="E10" s="218">
        <v>1967211</v>
      </c>
      <c r="F10" s="218">
        <v>1448769</v>
      </c>
    </row>
    <row r="11" spans="1:6" x14ac:dyDescent="0.2">
      <c r="A11" s="115" t="s">
        <v>492</v>
      </c>
      <c r="B11" s="218">
        <v>4690547</v>
      </c>
      <c r="C11" s="218">
        <v>4603120</v>
      </c>
      <c r="D11" s="218">
        <v>3994830</v>
      </c>
      <c r="E11" s="218">
        <v>4028029</v>
      </c>
      <c r="F11" s="218">
        <v>3867442</v>
      </c>
    </row>
    <row r="12" spans="1:6" x14ac:dyDescent="0.2">
      <c r="A12" s="115" t="s">
        <v>493</v>
      </c>
      <c r="B12" s="217">
        <v>913</v>
      </c>
      <c r="C12" s="217">
        <v>904</v>
      </c>
      <c r="D12" s="217">
        <v>897</v>
      </c>
      <c r="E12" s="217">
        <v>725</v>
      </c>
      <c r="F12" s="217">
        <v>721</v>
      </c>
    </row>
    <row r="13" spans="1:6" x14ac:dyDescent="0.2">
      <c r="A13" s="115" t="s">
        <v>494</v>
      </c>
      <c r="B13" s="119">
        <v>848533</v>
      </c>
      <c r="C13" s="218">
        <v>583862</v>
      </c>
      <c r="D13" s="218">
        <v>569335</v>
      </c>
      <c r="E13" s="218">
        <v>319719</v>
      </c>
      <c r="F13" s="218">
        <v>172697</v>
      </c>
    </row>
    <row r="15" spans="1:6" x14ac:dyDescent="0.2">
      <c r="A15" s="14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B7572-3D0E-4ED4-989C-4C20E3FA8F1D}">
  <dimension ref="A1:J37"/>
  <sheetViews>
    <sheetView workbookViewId="0">
      <selection activeCell="J36" sqref="J36"/>
    </sheetView>
  </sheetViews>
  <sheetFormatPr defaultRowHeight="12.75" x14ac:dyDescent="0.2"/>
  <cols>
    <col min="1" max="1" width="36.140625" bestFit="1" customWidth="1"/>
    <col min="2" max="2" width="10.85546875" customWidth="1"/>
    <col min="6" max="6" width="10.28515625" customWidth="1"/>
    <col min="7" max="7" width="10.85546875" customWidth="1"/>
    <col min="9" max="9" width="9.85546875" bestFit="1" customWidth="1"/>
    <col min="10" max="10" width="9.140625" bestFit="1" customWidth="1"/>
  </cols>
  <sheetData>
    <row r="1" spans="1:10" x14ac:dyDescent="0.2">
      <c r="A1" s="276" t="s">
        <v>515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51" x14ac:dyDescent="0.2">
      <c r="A2" s="27"/>
      <c r="B2" s="28" t="s">
        <v>140</v>
      </c>
      <c r="C2" s="33" t="s">
        <v>504</v>
      </c>
      <c r="D2" s="49" t="s">
        <v>505</v>
      </c>
      <c r="E2" s="49" t="s">
        <v>506</v>
      </c>
      <c r="F2" s="49" t="s">
        <v>507</v>
      </c>
      <c r="G2" s="49" t="s">
        <v>508</v>
      </c>
      <c r="H2" s="51" t="s">
        <v>509</v>
      </c>
      <c r="I2" s="51" t="s">
        <v>510</v>
      </c>
      <c r="J2" s="51" t="s">
        <v>511</v>
      </c>
    </row>
    <row r="4" spans="1:10" x14ac:dyDescent="0.2">
      <c r="A4" s="5" t="s">
        <v>75</v>
      </c>
      <c r="B4" s="14"/>
    </row>
    <row r="5" spans="1:10" ht="15" x14ac:dyDescent="0.2">
      <c r="A5" s="1" t="s">
        <v>10</v>
      </c>
      <c r="B5" s="4">
        <v>100512</v>
      </c>
      <c r="C5" s="255" t="s">
        <v>71</v>
      </c>
      <c r="D5" s="254" t="s">
        <v>70</v>
      </c>
      <c r="E5" s="254" t="s">
        <v>70</v>
      </c>
      <c r="F5" s="254" t="s">
        <v>70</v>
      </c>
      <c r="G5" s="254" t="s">
        <v>70</v>
      </c>
      <c r="H5" s="254" t="s">
        <v>70</v>
      </c>
      <c r="I5" s="254" t="s">
        <v>70</v>
      </c>
      <c r="J5" s="254" t="s">
        <v>70</v>
      </c>
    </row>
    <row r="6" spans="1:10" ht="15" x14ac:dyDescent="0.2">
      <c r="A6" s="39" t="s">
        <v>12</v>
      </c>
      <c r="B6" s="41">
        <v>79955</v>
      </c>
      <c r="C6" s="47" t="s">
        <v>71</v>
      </c>
      <c r="D6" s="40" t="s">
        <v>70</v>
      </c>
      <c r="E6" s="243" t="s">
        <v>70</v>
      </c>
      <c r="F6" s="243" t="s">
        <v>70</v>
      </c>
      <c r="G6" s="243" t="s">
        <v>70</v>
      </c>
      <c r="H6" s="47" t="s">
        <v>70</v>
      </c>
      <c r="I6" s="47" t="s">
        <v>70</v>
      </c>
      <c r="J6" s="47" t="s">
        <v>70</v>
      </c>
    </row>
    <row r="7" spans="1:10" ht="15" x14ac:dyDescent="0.2">
      <c r="A7" s="1"/>
      <c r="B7" s="4"/>
      <c r="D7" s="16"/>
      <c r="E7" s="16"/>
      <c r="F7" s="16"/>
      <c r="G7" s="16"/>
    </row>
    <row r="8" spans="1:10" x14ac:dyDescent="0.2">
      <c r="A8" s="5" t="s">
        <v>72</v>
      </c>
      <c r="B8" s="10"/>
      <c r="C8" s="7"/>
      <c r="D8" s="17"/>
      <c r="E8" s="17"/>
      <c r="F8" s="17"/>
      <c r="G8" s="17"/>
    </row>
    <row r="9" spans="1:10" ht="15" x14ac:dyDescent="0.2">
      <c r="A9" s="1" t="s">
        <v>2</v>
      </c>
      <c r="B9" s="4">
        <v>47026</v>
      </c>
      <c r="C9" s="2" t="s">
        <v>71</v>
      </c>
      <c r="D9" s="2" t="s">
        <v>531</v>
      </c>
      <c r="E9" t="s">
        <v>70</v>
      </c>
      <c r="F9" s="2" t="s">
        <v>531</v>
      </c>
      <c r="G9" t="s">
        <v>70</v>
      </c>
      <c r="H9" s="255" t="s">
        <v>71</v>
      </c>
      <c r="I9" s="255" t="s">
        <v>71</v>
      </c>
      <c r="J9" s="255" t="s">
        <v>71</v>
      </c>
    </row>
    <row r="10" spans="1:10" ht="15" x14ac:dyDescent="0.2">
      <c r="A10" s="39" t="s">
        <v>18</v>
      </c>
      <c r="B10" s="41">
        <v>42272</v>
      </c>
      <c r="C10" s="47" t="s">
        <v>71</v>
      </c>
      <c r="D10" s="47" t="s">
        <v>71</v>
      </c>
      <c r="E10" s="40" t="s">
        <v>70</v>
      </c>
      <c r="F10" s="40" t="s">
        <v>70</v>
      </c>
      <c r="G10" s="40" t="s">
        <v>70</v>
      </c>
      <c r="H10" s="47" t="s">
        <v>71</v>
      </c>
      <c r="I10" s="47" t="s">
        <v>70</v>
      </c>
      <c r="J10" s="47" t="s">
        <v>70</v>
      </c>
    </row>
    <row r="11" spans="1:10" ht="15" x14ac:dyDescent="0.2">
      <c r="A11" s="1" t="s">
        <v>6</v>
      </c>
      <c r="B11" s="4">
        <v>39234</v>
      </c>
      <c r="C11" s="2" t="s">
        <v>71</v>
      </c>
      <c r="D11" s="256" t="s">
        <v>70</v>
      </c>
      <c r="E11" s="256" t="s">
        <v>71</v>
      </c>
      <c r="F11" s="256" t="s">
        <v>70</v>
      </c>
      <c r="G11" s="256" t="s">
        <v>70</v>
      </c>
      <c r="H11" s="2" t="s">
        <v>70</v>
      </c>
      <c r="I11" s="2" t="s">
        <v>70</v>
      </c>
      <c r="J11" s="2" t="s">
        <v>71</v>
      </c>
    </row>
    <row r="12" spans="1:10" ht="15" x14ac:dyDescent="0.2">
      <c r="A12" s="39" t="s">
        <v>0</v>
      </c>
      <c r="B12" s="41">
        <v>37066</v>
      </c>
      <c r="C12" s="47" t="s">
        <v>70</v>
      </c>
      <c r="D12" s="47" t="s">
        <v>70</v>
      </c>
      <c r="E12" s="47" t="s">
        <v>70</v>
      </c>
      <c r="F12" s="47" t="s">
        <v>70</v>
      </c>
      <c r="G12" s="47" t="s">
        <v>70</v>
      </c>
      <c r="H12" s="47" t="s">
        <v>70</v>
      </c>
      <c r="I12" s="47" t="s">
        <v>71</v>
      </c>
      <c r="J12" s="47" t="s">
        <v>71</v>
      </c>
    </row>
    <row r="13" spans="1:10" ht="15" x14ac:dyDescent="0.2">
      <c r="A13" s="1" t="s">
        <v>16</v>
      </c>
      <c r="B13" s="4">
        <v>30921</v>
      </c>
      <c r="C13" s="2" t="s">
        <v>71</v>
      </c>
      <c r="D13" s="256" t="s">
        <v>70</v>
      </c>
      <c r="E13" s="256" t="s">
        <v>70</v>
      </c>
      <c r="F13" s="256" t="s">
        <v>70</v>
      </c>
      <c r="G13" s="256" t="s">
        <v>70</v>
      </c>
      <c r="H13" s="2" t="s">
        <v>70</v>
      </c>
      <c r="I13" s="2" t="s">
        <v>70</v>
      </c>
      <c r="J13" s="2" t="s">
        <v>70</v>
      </c>
    </row>
    <row r="14" spans="1:10" ht="15" x14ac:dyDescent="0.2">
      <c r="A14" s="39" t="s">
        <v>14</v>
      </c>
      <c r="B14" s="41">
        <v>29624</v>
      </c>
      <c r="C14" s="47" t="s">
        <v>71</v>
      </c>
      <c r="D14" s="243" t="s">
        <v>70</v>
      </c>
      <c r="E14" s="243" t="s">
        <v>70</v>
      </c>
      <c r="F14" s="243" t="s">
        <v>70</v>
      </c>
      <c r="G14" s="243" t="s">
        <v>70</v>
      </c>
      <c r="H14" s="47" t="s">
        <v>70</v>
      </c>
      <c r="I14" s="47" t="s">
        <v>70</v>
      </c>
      <c r="J14" s="47" t="s">
        <v>71</v>
      </c>
    </row>
    <row r="15" spans="1:10" ht="15" x14ac:dyDescent="0.2">
      <c r="A15" s="1"/>
      <c r="B15" s="4"/>
      <c r="D15" s="16"/>
      <c r="E15" s="16"/>
      <c r="F15" s="16"/>
      <c r="G15" s="16"/>
    </row>
    <row r="16" spans="1:10" x14ac:dyDescent="0.2">
      <c r="A16" s="5" t="s">
        <v>73</v>
      </c>
      <c r="B16" s="10"/>
      <c r="C16" s="7"/>
      <c r="D16" s="17"/>
      <c r="E16" s="17"/>
      <c r="F16" s="17"/>
      <c r="G16" s="17"/>
    </row>
    <row r="17" spans="1:10" ht="15" x14ac:dyDescent="0.2">
      <c r="A17" s="1" t="s">
        <v>19</v>
      </c>
      <c r="B17" s="4">
        <v>23331</v>
      </c>
      <c r="C17" s="2" t="s">
        <v>70</v>
      </c>
      <c r="D17" s="2" t="s">
        <v>70</v>
      </c>
      <c r="E17" s="2" t="s">
        <v>70</v>
      </c>
      <c r="F17" s="2" t="s">
        <v>70</v>
      </c>
      <c r="G17" s="2" t="s">
        <v>70</v>
      </c>
      <c r="H17" s="255" t="s">
        <v>71</v>
      </c>
      <c r="I17" s="255" t="s">
        <v>71</v>
      </c>
      <c r="J17" s="255" t="s">
        <v>71</v>
      </c>
    </row>
    <row r="18" spans="1:10" ht="15" x14ac:dyDescent="0.2">
      <c r="A18" s="39" t="s">
        <v>20</v>
      </c>
      <c r="B18" s="41">
        <v>20450</v>
      </c>
      <c r="C18" s="47" t="s">
        <v>71</v>
      </c>
      <c r="D18" s="243" t="s">
        <v>70</v>
      </c>
      <c r="E18" s="243" t="s">
        <v>71</v>
      </c>
      <c r="F18" s="243" t="s">
        <v>70</v>
      </c>
      <c r="G18" s="243" t="s">
        <v>70</v>
      </c>
      <c r="H18" s="243" t="s">
        <v>70</v>
      </c>
      <c r="I18" s="243" t="s">
        <v>70</v>
      </c>
      <c r="J18" s="47" t="s">
        <v>71</v>
      </c>
    </row>
    <row r="19" spans="1:10" ht="15" x14ac:dyDescent="0.2">
      <c r="A19" s="1" t="s">
        <v>11</v>
      </c>
      <c r="B19" s="4">
        <v>19581</v>
      </c>
      <c r="C19" s="2" t="s">
        <v>71</v>
      </c>
      <c r="D19" s="256" t="s">
        <v>70</v>
      </c>
      <c r="E19" s="256" t="s">
        <v>70</v>
      </c>
      <c r="F19" s="256" t="s">
        <v>70</v>
      </c>
      <c r="G19" s="256" t="s">
        <v>70</v>
      </c>
      <c r="H19" s="256" t="s">
        <v>70</v>
      </c>
      <c r="I19" s="256" t="s">
        <v>70</v>
      </c>
      <c r="J19" s="2" t="s">
        <v>71</v>
      </c>
    </row>
    <row r="20" spans="1:10" ht="15" x14ac:dyDescent="0.2">
      <c r="A20" s="39" t="s">
        <v>3</v>
      </c>
      <c r="B20" s="41">
        <v>14537</v>
      </c>
      <c r="C20" s="47" t="s">
        <v>70</v>
      </c>
      <c r="D20" s="243" t="s">
        <v>70</v>
      </c>
      <c r="E20" s="243" t="s">
        <v>70</v>
      </c>
      <c r="F20" s="243" t="s">
        <v>70</v>
      </c>
      <c r="G20" s="243" t="s">
        <v>70</v>
      </c>
      <c r="H20" s="243" t="s">
        <v>71</v>
      </c>
      <c r="I20" s="243" t="s">
        <v>70</v>
      </c>
      <c r="J20" s="47" t="s">
        <v>71</v>
      </c>
    </row>
    <row r="21" spans="1:10" ht="15" x14ac:dyDescent="0.2">
      <c r="A21" s="1" t="s">
        <v>4</v>
      </c>
      <c r="B21" s="4">
        <v>13751</v>
      </c>
      <c r="C21" s="2" t="s">
        <v>70</v>
      </c>
      <c r="D21" s="256" t="s">
        <v>70</v>
      </c>
      <c r="E21" s="256" t="s">
        <v>70</v>
      </c>
      <c r="F21" s="256" t="s">
        <v>71</v>
      </c>
      <c r="G21" s="256" t="s">
        <v>71</v>
      </c>
      <c r="H21" s="2" t="s">
        <v>70</v>
      </c>
      <c r="I21" s="2" t="s">
        <v>70</v>
      </c>
      <c r="J21" s="2" t="s">
        <v>71</v>
      </c>
    </row>
    <row r="22" spans="1:10" ht="15" x14ac:dyDescent="0.2">
      <c r="A22" s="39" t="s">
        <v>7</v>
      </c>
      <c r="B22" s="41">
        <v>12498</v>
      </c>
      <c r="C22" s="47" t="s">
        <v>70</v>
      </c>
      <c r="D22" s="243" t="s">
        <v>70</v>
      </c>
      <c r="E22" s="243" t="s">
        <v>70</v>
      </c>
      <c r="F22" s="243" t="s">
        <v>70</v>
      </c>
      <c r="G22" s="243" t="s">
        <v>70</v>
      </c>
      <c r="H22" s="47" t="s">
        <v>70</v>
      </c>
      <c r="I22" s="47" t="s">
        <v>70</v>
      </c>
      <c r="J22" s="47" t="s">
        <v>70</v>
      </c>
    </row>
    <row r="23" spans="1:10" ht="15" x14ac:dyDescent="0.2">
      <c r="A23" s="1" t="s">
        <v>1</v>
      </c>
      <c r="B23" s="4">
        <v>11521</v>
      </c>
      <c r="C23" s="2" t="s">
        <v>71</v>
      </c>
      <c r="D23" s="256" t="s">
        <v>70</v>
      </c>
      <c r="E23" s="256" t="s">
        <v>70</v>
      </c>
      <c r="F23" s="256" t="s">
        <v>70</v>
      </c>
      <c r="G23" s="256" t="s">
        <v>70</v>
      </c>
      <c r="H23" s="2" t="s">
        <v>71</v>
      </c>
      <c r="I23" s="2" t="s">
        <v>70</v>
      </c>
      <c r="J23" s="2" t="s">
        <v>71</v>
      </c>
    </row>
    <row r="24" spans="1:10" ht="15" x14ac:dyDescent="0.2">
      <c r="A24" s="223"/>
      <c r="B24" s="4"/>
      <c r="C24" s="93"/>
      <c r="D24" s="224"/>
      <c r="E24" s="224"/>
      <c r="F24" s="224"/>
      <c r="G24" s="224"/>
    </row>
    <row r="25" spans="1:10" x14ac:dyDescent="0.2">
      <c r="A25" s="5" t="s">
        <v>74</v>
      </c>
      <c r="B25" s="10"/>
      <c r="C25" s="7"/>
      <c r="D25" s="17"/>
      <c r="E25" s="17"/>
      <c r="F25" s="17"/>
      <c r="G25" s="17"/>
    </row>
    <row r="26" spans="1:10" ht="15" x14ac:dyDescent="0.2">
      <c r="A26" s="223" t="s">
        <v>17</v>
      </c>
      <c r="B26" s="182">
        <v>8728</v>
      </c>
      <c r="C26" s="253" t="s">
        <v>71</v>
      </c>
      <c r="D26" s="257" t="s">
        <v>70</v>
      </c>
      <c r="E26" s="257" t="s">
        <v>71</v>
      </c>
      <c r="F26" s="257" t="s">
        <v>70</v>
      </c>
      <c r="G26" s="257" t="s">
        <v>70</v>
      </c>
      <c r="H26" s="258" t="s">
        <v>71</v>
      </c>
      <c r="I26" s="258" t="s">
        <v>71</v>
      </c>
      <c r="J26" s="258" t="s">
        <v>71</v>
      </c>
    </row>
    <row r="27" spans="1:10" ht="15" x14ac:dyDescent="0.2">
      <c r="A27" s="177" t="s">
        <v>15</v>
      </c>
      <c r="B27" s="205">
        <v>8605</v>
      </c>
      <c r="C27" s="161" t="s">
        <v>71</v>
      </c>
      <c r="D27" s="259" t="s">
        <v>70</v>
      </c>
      <c r="E27" s="259" t="s">
        <v>70</v>
      </c>
      <c r="F27" s="259" t="s">
        <v>70</v>
      </c>
      <c r="G27" s="259" t="s">
        <v>70</v>
      </c>
      <c r="H27" s="181" t="s">
        <v>71</v>
      </c>
      <c r="I27" s="181" t="s">
        <v>71</v>
      </c>
      <c r="J27" s="181" t="s">
        <v>70</v>
      </c>
    </row>
    <row r="28" spans="1:10" ht="15" x14ac:dyDescent="0.2">
      <c r="A28" s="223" t="s">
        <v>9</v>
      </c>
      <c r="B28" s="195">
        <v>8447</v>
      </c>
      <c r="C28" s="253" t="s">
        <v>71</v>
      </c>
      <c r="D28" s="257" t="s">
        <v>71</v>
      </c>
      <c r="E28" s="257" t="s">
        <v>70</v>
      </c>
      <c r="F28" s="257" t="s">
        <v>70</v>
      </c>
      <c r="G28" s="257" t="s">
        <v>70</v>
      </c>
      <c r="H28" s="253" t="s">
        <v>71</v>
      </c>
      <c r="I28" s="253" t="s">
        <v>70</v>
      </c>
      <c r="J28" s="253" t="s">
        <v>70</v>
      </c>
    </row>
    <row r="29" spans="1:10" ht="15" x14ac:dyDescent="0.2">
      <c r="A29" s="177" t="s">
        <v>21</v>
      </c>
      <c r="B29" s="178">
        <v>7685</v>
      </c>
      <c r="C29" s="181" t="s">
        <v>71</v>
      </c>
      <c r="D29" s="259" t="s">
        <v>70</v>
      </c>
      <c r="E29" s="259" t="s">
        <v>71</v>
      </c>
      <c r="F29" s="259" t="s">
        <v>70</v>
      </c>
      <c r="G29" s="259" t="s">
        <v>70</v>
      </c>
      <c r="H29" s="181" t="s">
        <v>71</v>
      </c>
      <c r="I29" s="181" t="s">
        <v>71</v>
      </c>
      <c r="J29" s="181" t="s">
        <v>71</v>
      </c>
    </row>
    <row r="30" spans="1:10" ht="15" x14ac:dyDescent="0.2">
      <c r="A30" s="223" t="s">
        <v>5</v>
      </c>
      <c r="B30" s="198">
        <v>7181</v>
      </c>
      <c r="C30" s="253" t="s">
        <v>71</v>
      </c>
      <c r="D30" s="257" t="s">
        <v>70</v>
      </c>
      <c r="E30" s="257" t="s">
        <v>71</v>
      </c>
      <c r="F30" s="257" t="s">
        <v>70</v>
      </c>
      <c r="G30" s="257" t="s">
        <v>70</v>
      </c>
      <c r="H30" s="253" t="s">
        <v>71</v>
      </c>
      <c r="I30" s="253" t="s">
        <v>71</v>
      </c>
      <c r="J30" s="253" t="s">
        <v>71</v>
      </c>
    </row>
    <row r="31" spans="1:10" ht="15" x14ac:dyDescent="0.2">
      <c r="A31" s="177" t="s">
        <v>22</v>
      </c>
      <c r="B31" s="178">
        <v>6838</v>
      </c>
      <c r="C31" s="181" t="s">
        <v>71</v>
      </c>
      <c r="D31" s="259" t="s">
        <v>70</v>
      </c>
      <c r="E31" s="259" t="s">
        <v>71</v>
      </c>
      <c r="F31" s="259" t="s">
        <v>70</v>
      </c>
      <c r="G31" s="259" t="s">
        <v>70</v>
      </c>
      <c r="H31" s="181" t="s">
        <v>71</v>
      </c>
      <c r="I31" s="181" t="s">
        <v>70</v>
      </c>
      <c r="J31" s="181" t="s">
        <v>71</v>
      </c>
    </row>
    <row r="32" spans="1:10" ht="15" x14ac:dyDescent="0.2">
      <c r="A32" s="223" t="s">
        <v>8</v>
      </c>
      <c r="B32" s="194">
        <v>4621</v>
      </c>
      <c r="C32" s="253" t="s">
        <v>70</v>
      </c>
      <c r="D32" s="257" t="s">
        <v>70</v>
      </c>
      <c r="E32" s="257" t="s">
        <v>71</v>
      </c>
      <c r="F32" s="257" t="s">
        <v>70</v>
      </c>
      <c r="G32" s="257" t="s">
        <v>70</v>
      </c>
      <c r="H32" s="253" t="s">
        <v>70</v>
      </c>
      <c r="I32" s="253" t="s">
        <v>70</v>
      </c>
      <c r="J32" s="253" t="s">
        <v>71</v>
      </c>
    </row>
    <row r="33" spans="1:10" ht="15" x14ac:dyDescent="0.2">
      <c r="A33" s="177" t="s">
        <v>13</v>
      </c>
      <c r="B33" s="178">
        <v>2467</v>
      </c>
      <c r="C33" s="181" t="s">
        <v>71</v>
      </c>
      <c r="D33" s="259" t="s">
        <v>70</v>
      </c>
      <c r="E33" s="259" t="s">
        <v>71</v>
      </c>
      <c r="F33" s="259" t="s">
        <v>70</v>
      </c>
      <c r="G33" s="259" t="s">
        <v>70</v>
      </c>
      <c r="H33" s="181" t="s">
        <v>70</v>
      </c>
      <c r="I33" s="181" t="s">
        <v>71</v>
      </c>
      <c r="J33" s="181" t="s">
        <v>71</v>
      </c>
    </row>
    <row r="34" spans="1:10" x14ac:dyDescent="0.2">
      <c r="B34" s="4"/>
      <c r="D34" s="16"/>
      <c r="E34" s="16"/>
      <c r="F34" s="16"/>
      <c r="G34" s="16"/>
    </row>
    <row r="35" spans="1:10" ht="15" x14ac:dyDescent="0.25">
      <c r="A35" s="6" t="s">
        <v>76</v>
      </c>
      <c r="B35" s="15">
        <f>SUM(B5:B33)</f>
        <v>576851</v>
      </c>
      <c r="C35" s="260">
        <v>6</v>
      </c>
      <c r="D35" s="260">
        <v>20</v>
      </c>
      <c r="E35" s="260">
        <v>15</v>
      </c>
      <c r="F35" s="260">
        <v>21</v>
      </c>
      <c r="G35" s="260">
        <v>22</v>
      </c>
      <c r="H35" s="260">
        <v>12</v>
      </c>
      <c r="I35" s="260">
        <v>15</v>
      </c>
      <c r="J35" s="260">
        <v>7</v>
      </c>
    </row>
    <row r="37" spans="1:10" x14ac:dyDescent="0.2">
      <c r="A37" s="2" t="s">
        <v>512</v>
      </c>
    </row>
  </sheetData>
  <mergeCells count="1">
    <mergeCell ref="A1:J1"/>
  </mergeCells>
  <pageMargins left="0.25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79"/>
  <sheetViews>
    <sheetView workbookViewId="0"/>
  </sheetViews>
  <sheetFormatPr defaultRowHeight="12.75" x14ac:dyDescent="0.2"/>
  <cols>
    <col min="1" max="1" width="11.7109375" bestFit="1" customWidth="1"/>
    <col min="2" max="2" width="41.28515625" bestFit="1" customWidth="1"/>
    <col min="3" max="3" width="33" bestFit="1" customWidth="1"/>
    <col min="4" max="4" width="14.7109375" bestFit="1" customWidth="1"/>
    <col min="5" max="5" width="6" bestFit="1" customWidth="1"/>
    <col min="6" max="6" width="12.42578125" bestFit="1" customWidth="1"/>
    <col min="7" max="7" width="11.85546875" bestFit="1" customWidth="1"/>
    <col min="8" max="8" width="7.5703125" style="4" bestFit="1" customWidth="1"/>
    <col min="9" max="9" width="11.28515625" style="4" bestFit="1" customWidth="1"/>
    <col min="10" max="10" width="12.140625" bestFit="1" customWidth="1"/>
  </cols>
  <sheetData>
    <row r="1" spans="1:10" ht="12.75" customHeight="1" x14ac:dyDescent="0.2">
      <c r="A1" s="106" t="s">
        <v>516</v>
      </c>
      <c r="B1" s="107"/>
      <c r="C1" s="107"/>
      <c r="D1" s="107"/>
      <c r="E1" s="107"/>
      <c r="F1" s="107"/>
      <c r="G1" s="107"/>
      <c r="H1" s="108"/>
      <c r="I1" s="108"/>
      <c r="J1" s="109"/>
    </row>
    <row r="2" spans="1:10" s="113" customFormat="1" ht="25.5" x14ac:dyDescent="0.2">
      <c r="A2" s="110" t="s">
        <v>173</v>
      </c>
      <c r="B2" s="110" t="s">
        <v>238</v>
      </c>
      <c r="C2" s="110" t="s">
        <v>81</v>
      </c>
      <c r="D2" s="110" t="s">
        <v>83</v>
      </c>
      <c r="E2" s="110" t="s">
        <v>239</v>
      </c>
      <c r="F2" s="110" t="s">
        <v>85</v>
      </c>
      <c r="G2" s="110" t="s">
        <v>240</v>
      </c>
      <c r="H2" s="111" t="s">
        <v>241</v>
      </c>
      <c r="I2" s="111" t="s">
        <v>242</v>
      </c>
      <c r="J2" s="112" t="s">
        <v>243</v>
      </c>
    </row>
    <row r="3" spans="1:10" ht="12.75" customHeight="1" x14ac:dyDescent="0.2">
      <c r="A3" s="114" t="s">
        <v>244</v>
      </c>
      <c r="B3" s="114" t="s">
        <v>0</v>
      </c>
      <c r="C3" s="114" t="s">
        <v>94</v>
      </c>
      <c r="D3" s="114" t="s">
        <v>122</v>
      </c>
      <c r="E3" s="115">
        <v>82070</v>
      </c>
      <c r="F3" s="114" t="s">
        <v>40</v>
      </c>
      <c r="G3" s="115" t="s">
        <v>245</v>
      </c>
      <c r="H3" s="116">
        <v>27624</v>
      </c>
      <c r="I3" s="116">
        <v>1364</v>
      </c>
      <c r="J3" s="115">
        <v>51</v>
      </c>
    </row>
    <row r="4" spans="1:10" ht="12.75" customHeight="1" x14ac:dyDescent="0.2">
      <c r="A4" s="117"/>
      <c r="B4" s="117" t="s">
        <v>246</v>
      </c>
      <c r="C4" s="117" t="s">
        <v>247</v>
      </c>
      <c r="D4" s="117" t="s">
        <v>248</v>
      </c>
      <c r="E4" s="118">
        <v>82055</v>
      </c>
      <c r="F4" s="117" t="s">
        <v>249</v>
      </c>
      <c r="G4" s="118" t="s">
        <v>250</v>
      </c>
      <c r="H4" s="119">
        <v>864</v>
      </c>
      <c r="I4" s="119">
        <v>1040</v>
      </c>
      <c r="J4" s="118">
        <v>52</v>
      </c>
    </row>
    <row r="5" spans="1:10" ht="12.75" customHeight="1" x14ac:dyDescent="0.2">
      <c r="A5" s="117"/>
      <c r="B5" s="117" t="s">
        <v>251</v>
      </c>
      <c r="C5" s="117" t="s">
        <v>252</v>
      </c>
      <c r="D5" s="117" t="s">
        <v>253</v>
      </c>
      <c r="E5" s="118">
        <v>82083</v>
      </c>
      <c r="F5" s="117" t="s">
        <v>254</v>
      </c>
      <c r="G5" s="118" t="s">
        <v>250</v>
      </c>
      <c r="H5" s="119">
        <v>500</v>
      </c>
      <c r="I5" s="119">
        <v>416</v>
      </c>
      <c r="J5" s="118">
        <v>52</v>
      </c>
    </row>
    <row r="6" spans="1:10" ht="12.75" customHeight="1" x14ac:dyDescent="0.2">
      <c r="A6" s="120"/>
      <c r="B6" s="121"/>
      <c r="C6" s="121"/>
      <c r="D6" s="121"/>
      <c r="E6" s="122"/>
      <c r="F6" s="121"/>
      <c r="G6" s="122"/>
      <c r="H6" s="123"/>
      <c r="I6" s="123"/>
      <c r="J6" s="124"/>
    </row>
    <row r="7" spans="1:10" ht="12.75" customHeight="1" x14ac:dyDescent="0.2">
      <c r="A7" s="114" t="s">
        <v>255</v>
      </c>
      <c r="B7" s="114" t="s">
        <v>1</v>
      </c>
      <c r="C7" s="114" t="s">
        <v>103</v>
      </c>
      <c r="D7" s="114" t="s">
        <v>131</v>
      </c>
      <c r="E7" s="115">
        <v>82410</v>
      </c>
      <c r="F7" s="114" t="s">
        <v>31</v>
      </c>
      <c r="G7" s="115" t="s">
        <v>245</v>
      </c>
      <c r="H7" s="116">
        <v>15266</v>
      </c>
      <c r="I7" s="116">
        <v>1740</v>
      </c>
      <c r="J7" s="115">
        <v>52</v>
      </c>
    </row>
    <row r="8" spans="1:10" ht="12.75" customHeight="1" x14ac:dyDescent="0.2">
      <c r="A8" s="117"/>
      <c r="B8" s="117" t="s">
        <v>256</v>
      </c>
      <c r="C8" s="117" t="s">
        <v>257</v>
      </c>
      <c r="D8" s="117" t="s">
        <v>258</v>
      </c>
      <c r="E8" s="118">
        <v>82421</v>
      </c>
      <c r="F8" s="117" t="s">
        <v>259</v>
      </c>
      <c r="G8" s="118" t="s">
        <v>250</v>
      </c>
      <c r="H8" s="119">
        <v>627</v>
      </c>
      <c r="I8" s="119">
        <v>208</v>
      </c>
      <c r="J8" s="118">
        <v>52</v>
      </c>
    </row>
    <row r="9" spans="1:10" ht="12.75" customHeight="1" x14ac:dyDescent="0.2">
      <c r="A9" s="117"/>
      <c r="B9" s="117" t="s">
        <v>260</v>
      </c>
      <c r="C9" s="117" t="s">
        <v>261</v>
      </c>
      <c r="D9" s="117" t="s">
        <v>262</v>
      </c>
      <c r="E9" s="118">
        <v>82423</v>
      </c>
      <c r="F9" s="117" t="s">
        <v>259</v>
      </c>
      <c r="G9" s="118" t="s">
        <v>250</v>
      </c>
      <c r="H9" s="119">
        <v>600</v>
      </c>
      <c r="I9" s="119">
        <v>208</v>
      </c>
      <c r="J9" s="118">
        <v>52</v>
      </c>
    </row>
    <row r="10" spans="1:10" ht="12.75" customHeight="1" x14ac:dyDescent="0.2">
      <c r="A10" s="117"/>
      <c r="B10" s="117" t="s">
        <v>263</v>
      </c>
      <c r="C10" s="117" t="s">
        <v>264</v>
      </c>
      <c r="D10" s="117" t="s">
        <v>265</v>
      </c>
      <c r="E10" s="118">
        <v>82426</v>
      </c>
      <c r="F10" s="117" t="s">
        <v>266</v>
      </c>
      <c r="G10" s="118" t="s">
        <v>250</v>
      </c>
      <c r="H10" s="119">
        <v>2500</v>
      </c>
      <c r="I10" s="119">
        <v>1360</v>
      </c>
      <c r="J10" s="118">
        <v>52</v>
      </c>
    </row>
    <row r="11" spans="1:10" ht="12.75" customHeight="1" x14ac:dyDescent="0.2">
      <c r="A11" s="117"/>
      <c r="B11" s="117" t="s">
        <v>267</v>
      </c>
      <c r="C11" s="117" t="s">
        <v>268</v>
      </c>
      <c r="D11" s="117" t="s">
        <v>269</v>
      </c>
      <c r="E11" s="118">
        <v>82431</v>
      </c>
      <c r="F11" s="117" t="s">
        <v>270</v>
      </c>
      <c r="G11" s="118" t="s">
        <v>250</v>
      </c>
      <c r="H11" s="119">
        <v>4630</v>
      </c>
      <c r="I11" s="119">
        <v>1736</v>
      </c>
      <c r="J11" s="118">
        <v>52</v>
      </c>
    </row>
    <row r="12" spans="1:10" ht="12.75" customHeight="1" x14ac:dyDescent="0.2">
      <c r="A12" s="120"/>
      <c r="B12" s="121"/>
      <c r="C12" s="121"/>
      <c r="D12" s="121"/>
      <c r="E12" s="122"/>
      <c r="F12" s="121"/>
      <c r="G12" s="122"/>
      <c r="H12" s="123"/>
      <c r="I12" s="123"/>
      <c r="J12" s="124"/>
    </row>
    <row r="13" spans="1:10" ht="12.75" customHeight="1" x14ac:dyDescent="0.2">
      <c r="A13" s="114" t="s">
        <v>271</v>
      </c>
      <c r="B13" s="114" t="s">
        <v>2</v>
      </c>
      <c r="C13" s="114" t="s">
        <v>272</v>
      </c>
      <c r="D13" s="114" t="s">
        <v>119</v>
      </c>
      <c r="E13" s="115">
        <v>82718</v>
      </c>
      <c r="F13" s="114" t="s">
        <v>43</v>
      </c>
      <c r="G13" s="115" t="s">
        <v>245</v>
      </c>
      <c r="H13" s="116">
        <v>46985</v>
      </c>
      <c r="I13" s="116">
        <v>3236</v>
      </c>
      <c r="J13" s="115">
        <v>52</v>
      </c>
    </row>
    <row r="14" spans="1:10" ht="12.75" customHeight="1" x14ac:dyDescent="0.2">
      <c r="A14" s="117"/>
      <c r="B14" s="117" t="s">
        <v>273</v>
      </c>
      <c r="C14" s="117" t="s">
        <v>274</v>
      </c>
      <c r="D14" s="117" t="s">
        <v>275</v>
      </c>
      <c r="E14" s="118">
        <v>82732</v>
      </c>
      <c r="F14" s="117" t="s">
        <v>276</v>
      </c>
      <c r="G14" s="118" t="s">
        <v>250</v>
      </c>
      <c r="H14" s="119">
        <v>13580</v>
      </c>
      <c r="I14" s="119">
        <v>2368</v>
      </c>
      <c r="J14" s="118">
        <v>52</v>
      </c>
    </row>
    <row r="15" spans="1:10" ht="12.75" customHeight="1" x14ac:dyDescent="0.2">
      <c r="A15" s="120"/>
      <c r="B15" s="121"/>
      <c r="C15" s="121"/>
      <c r="D15" s="121"/>
      <c r="E15" s="122"/>
      <c r="F15" s="121"/>
      <c r="G15" s="122"/>
      <c r="H15" s="123"/>
      <c r="I15" s="123"/>
      <c r="J15" s="124"/>
    </row>
    <row r="16" spans="1:10" ht="12.75" customHeight="1" x14ac:dyDescent="0.2">
      <c r="A16" s="114" t="s">
        <v>277</v>
      </c>
      <c r="B16" s="114" t="s">
        <v>278</v>
      </c>
      <c r="C16" s="114" t="s">
        <v>279</v>
      </c>
      <c r="D16" s="114" t="s">
        <v>128</v>
      </c>
      <c r="E16" s="115">
        <v>82301</v>
      </c>
      <c r="F16" s="114" t="s">
        <v>34</v>
      </c>
      <c r="G16" s="115" t="s">
        <v>245</v>
      </c>
      <c r="H16" s="116">
        <v>20350</v>
      </c>
      <c r="I16" s="116">
        <v>2236</v>
      </c>
      <c r="J16" s="115">
        <v>43</v>
      </c>
    </row>
    <row r="17" spans="1:10" ht="12.75" customHeight="1" x14ac:dyDescent="0.2">
      <c r="A17" s="117"/>
      <c r="B17" s="117" t="s">
        <v>280</v>
      </c>
      <c r="C17" s="117" t="s">
        <v>281</v>
      </c>
      <c r="D17" s="117" t="s">
        <v>282</v>
      </c>
      <c r="E17" s="118">
        <v>82321</v>
      </c>
      <c r="F17" s="117" t="s">
        <v>283</v>
      </c>
      <c r="G17" s="118" t="s">
        <v>250</v>
      </c>
      <c r="H17" s="119">
        <v>3100</v>
      </c>
      <c r="I17" s="119">
        <v>1040</v>
      </c>
      <c r="J17" s="118">
        <v>43</v>
      </c>
    </row>
    <row r="18" spans="1:10" ht="12.75" customHeight="1" x14ac:dyDescent="0.2">
      <c r="A18" s="117"/>
      <c r="B18" s="117" t="s">
        <v>284</v>
      </c>
      <c r="C18" s="117" t="s">
        <v>285</v>
      </c>
      <c r="D18" s="117" t="s">
        <v>286</v>
      </c>
      <c r="E18" s="118">
        <v>82324</v>
      </c>
      <c r="F18" s="117" t="s">
        <v>287</v>
      </c>
      <c r="G18" s="118" t="s">
        <v>250</v>
      </c>
      <c r="H18" s="119">
        <v>1400</v>
      </c>
      <c r="I18" s="119">
        <v>520</v>
      </c>
      <c r="J18" s="118">
        <v>43</v>
      </c>
    </row>
    <row r="19" spans="1:10" ht="12.75" customHeight="1" x14ac:dyDescent="0.2">
      <c r="A19" s="117"/>
      <c r="B19" s="117" t="s">
        <v>288</v>
      </c>
      <c r="C19" s="117" t="s">
        <v>289</v>
      </c>
      <c r="D19" s="117" t="s">
        <v>290</v>
      </c>
      <c r="E19" s="118">
        <v>82325</v>
      </c>
      <c r="F19" s="117" t="s">
        <v>291</v>
      </c>
      <c r="G19" s="118" t="s">
        <v>250</v>
      </c>
      <c r="H19" s="119">
        <v>3100</v>
      </c>
      <c r="I19" s="119">
        <v>1040</v>
      </c>
      <c r="J19" s="118">
        <v>43</v>
      </c>
    </row>
    <row r="20" spans="1:10" ht="12.75" customHeight="1" x14ac:dyDescent="0.2">
      <c r="A20" s="117"/>
      <c r="B20" s="117" t="s">
        <v>292</v>
      </c>
      <c r="C20" s="117" t="s">
        <v>293</v>
      </c>
      <c r="D20" s="117" t="s">
        <v>294</v>
      </c>
      <c r="E20" s="118">
        <v>82327</v>
      </c>
      <c r="F20" s="117" t="s">
        <v>295</v>
      </c>
      <c r="G20" s="118" t="s">
        <v>250</v>
      </c>
      <c r="H20" s="119">
        <v>2400</v>
      </c>
      <c r="I20" s="119">
        <v>520</v>
      </c>
      <c r="J20" s="118">
        <v>43</v>
      </c>
    </row>
    <row r="21" spans="1:10" ht="12.75" customHeight="1" x14ac:dyDescent="0.2">
      <c r="A21" s="117"/>
      <c r="B21" s="117" t="s">
        <v>296</v>
      </c>
      <c r="C21" s="117" t="s">
        <v>297</v>
      </c>
      <c r="D21" s="117" t="s">
        <v>298</v>
      </c>
      <c r="E21" s="118">
        <v>82329</v>
      </c>
      <c r="F21" s="117" t="s">
        <v>299</v>
      </c>
      <c r="G21" s="118" t="s">
        <v>250</v>
      </c>
      <c r="H21" s="119">
        <v>1150</v>
      </c>
      <c r="I21" s="119">
        <v>520</v>
      </c>
      <c r="J21" s="118">
        <v>43</v>
      </c>
    </row>
    <row r="22" spans="1:10" ht="12.75" customHeight="1" x14ac:dyDescent="0.2">
      <c r="A22" s="117"/>
      <c r="B22" s="117" t="s">
        <v>300</v>
      </c>
      <c r="C22" s="117" t="s">
        <v>301</v>
      </c>
      <c r="D22" s="117" t="s">
        <v>302</v>
      </c>
      <c r="E22" s="118">
        <v>82331</v>
      </c>
      <c r="F22" s="117" t="s">
        <v>303</v>
      </c>
      <c r="G22" s="118" t="s">
        <v>250</v>
      </c>
      <c r="H22" s="119">
        <v>4500</v>
      </c>
      <c r="I22" s="119">
        <v>1560</v>
      </c>
      <c r="J22" s="118">
        <v>43</v>
      </c>
    </row>
    <row r="23" spans="1:10" ht="12.75" customHeight="1" x14ac:dyDescent="0.2">
      <c r="A23" s="117"/>
      <c r="B23" s="117" t="s">
        <v>304</v>
      </c>
      <c r="C23" s="117" t="s">
        <v>305</v>
      </c>
      <c r="D23" s="117" t="s">
        <v>306</v>
      </c>
      <c r="E23" s="118">
        <v>82334</v>
      </c>
      <c r="F23" s="117" t="s">
        <v>307</v>
      </c>
      <c r="G23" s="118" t="s">
        <v>250</v>
      </c>
      <c r="H23" s="119">
        <v>1700</v>
      </c>
      <c r="I23" s="119">
        <v>260</v>
      </c>
      <c r="J23" s="118">
        <v>43</v>
      </c>
    </row>
    <row r="24" spans="1:10" ht="12.75" customHeight="1" x14ac:dyDescent="0.2">
      <c r="A24" s="120"/>
      <c r="B24" s="121"/>
      <c r="C24" s="121"/>
      <c r="D24" s="121"/>
      <c r="E24" s="122"/>
      <c r="F24" s="121"/>
      <c r="G24" s="122"/>
      <c r="H24" s="123"/>
      <c r="I24" s="123"/>
      <c r="J24" s="124"/>
    </row>
    <row r="25" spans="1:10" ht="12.75" customHeight="1" x14ac:dyDescent="0.2">
      <c r="A25" s="114" t="s">
        <v>308</v>
      </c>
      <c r="B25" s="114" t="s">
        <v>4</v>
      </c>
      <c r="C25" s="114" t="s">
        <v>101</v>
      </c>
      <c r="D25" s="114" t="s">
        <v>129</v>
      </c>
      <c r="E25" s="115">
        <v>82633</v>
      </c>
      <c r="F25" s="114" t="s">
        <v>33</v>
      </c>
      <c r="G25" s="115" t="s">
        <v>245</v>
      </c>
      <c r="H25" s="116">
        <v>30000</v>
      </c>
      <c r="I25" s="116">
        <v>2756</v>
      </c>
      <c r="J25" s="115">
        <v>52</v>
      </c>
    </row>
    <row r="26" spans="1:10" ht="12.75" customHeight="1" x14ac:dyDescent="0.2">
      <c r="A26" s="117"/>
      <c r="B26" s="117" t="s">
        <v>309</v>
      </c>
      <c r="C26" s="117" t="s">
        <v>310</v>
      </c>
      <c r="D26" s="117" t="s">
        <v>311</v>
      </c>
      <c r="E26" s="118">
        <v>82637</v>
      </c>
      <c r="F26" s="117" t="s">
        <v>312</v>
      </c>
      <c r="G26" s="118" t="s">
        <v>250</v>
      </c>
      <c r="H26" s="119">
        <v>3800</v>
      </c>
      <c r="I26" s="119">
        <v>2756</v>
      </c>
      <c r="J26" s="118">
        <v>52</v>
      </c>
    </row>
    <row r="27" spans="1:10" ht="12.75" customHeight="1" x14ac:dyDescent="0.2">
      <c r="A27" s="120"/>
      <c r="B27" s="121"/>
      <c r="C27" s="121"/>
      <c r="D27" s="121"/>
      <c r="E27" s="122"/>
      <c r="F27" s="121"/>
      <c r="G27" s="122"/>
      <c r="H27" s="123"/>
      <c r="I27" s="123"/>
      <c r="J27" s="124"/>
    </row>
    <row r="28" spans="1:10" ht="12.75" customHeight="1" x14ac:dyDescent="0.2">
      <c r="A28" s="114" t="s">
        <v>313</v>
      </c>
      <c r="B28" s="114" t="s">
        <v>5</v>
      </c>
      <c r="C28" s="114" t="s">
        <v>314</v>
      </c>
      <c r="D28" s="114" t="s">
        <v>136</v>
      </c>
      <c r="E28" s="115">
        <v>82729</v>
      </c>
      <c r="F28" s="114" t="s">
        <v>26</v>
      </c>
      <c r="G28" s="115" t="s">
        <v>245</v>
      </c>
      <c r="H28" s="116">
        <v>5404</v>
      </c>
      <c r="I28" s="116">
        <v>2080</v>
      </c>
      <c r="J28" s="115">
        <v>52</v>
      </c>
    </row>
    <row r="29" spans="1:10" ht="12.75" customHeight="1" x14ac:dyDescent="0.2">
      <c r="A29" s="117"/>
      <c r="B29" s="117" t="s">
        <v>315</v>
      </c>
      <c r="C29" s="117" t="s">
        <v>316</v>
      </c>
      <c r="D29" s="117" t="s">
        <v>317</v>
      </c>
      <c r="E29" s="118">
        <v>82720</v>
      </c>
      <c r="F29" s="117" t="s">
        <v>318</v>
      </c>
      <c r="G29" s="118" t="s">
        <v>250</v>
      </c>
      <c r="H29" s="119">
        <v>1440</v>
      </c>
      <c r="I29" s="119">
        <v>2080</v>
      </c>
      <c r="J29" s="118">
        <v>52</v>
      </c>
    </row>
    <row r="30" spans="1:10" ht="12.75" customHeight="1" x14ac:dyDescent="0.2">
      <c r="A30" s="117"/>
      <c r="B30" s="117" t="s">
        <v>319</v>
      </c>
      <c r="C30" s="117" t="s">
        <v>320</v>
      </c>
      <c r="D30" s="117" t="s">
        <v>321</v>
      </c>
      <c r="E30" s="118">
        <v>82721</v>
      </c>
      <c r="F30" s="117" t="s">
        <v>322</v>
      </c>
      <c r="G30" s="118" t="s">
        <v>250</v>
      </c>
      <c r="H30" s="119">
        <v>4890</v>
      </c>
      <c r="I30" s="119">
        <v>2080</v>
      </c>
      <c r="J30" s="118">
        <v>52</v>
      </c>
    </row>
    <row r="31" spans="1:10" ht="12.75" customHeight="1" x14ac:dyDescent="0.2">
      <c r="A31" s="120"/>
      <c r="B31" s="121"/>
      <c r="C31" s="121"/>
      <c r="D31" s="121"/>
      <c r="E31" s="122"/>
      <c r="F31" s="121"/>
      <c r="G31" s="122"/>
      <c r="H31" s="123"/>
      <c r="I31" s="123"/>
      <c r="J31" s="124"/>
    </row>
    <row r="32" spans="1:10" ht="12.75" customHeight="1" x14ac:dyDescent="0.2">
      <c r="A32" s="114" t="s">
        <v>323</v>
      </c>
      <c r="B32" s="114" t="s">
        <v>6</v>
      </c>
      <c r="C32" s="114" t="s">
        <v>93</v>
      </c>
      <c r="D32" s="114" t="s">
        <v>121</v>
      </c>
      <c r="E32" s="115">
        <v>82520</v>
      </c>
      <c r="F32" s="114" t="s">
        <v>41</v>
      </c>
      <c r="G32" s="115" t="s">
        <v>245</v>
      </c>
      <c r="H32" s="116">
        <v>30775</v>
      </c>
      <c r="I32" s="116">
        <v>1750</v>
      </c>
      <c r="J32" s="115">
        <v>51</v>
      </c>
    </row>
    <row r="33" spans="1:13" ht="12.75" customHeight="1" x14ac:dyDescent="0.2">
      <c r="A33" s="117"/>
      <c r="B33" s="117" t="s">
        <v>324</v>
      </c>
      <c r="C33" s="117" t="s">
        <v>325</v>
      </c>
      <c r="D33" s="117" t="s">
        <v>326</v>
      </c>
      <c r="E33" s="118">
        <v>82513</v>
      </c>
      <c r="F33" s="117" t="s">
        <v>327</v>
      </c>
      <c r="G33" s="118" t="s">
        <v>250</v>
      </c>
      <c r="H33" s="119">
        <v>6082</v>
      </c>
      <c r="I33" s="119">
        <v>824</v>
      </c>
      <c r="J33" s="118">
        <v>51</v>
      </c>
    </row>
    <row r="34" spans="1:13" ht="12.75" customHeight="1" x14ac:dyDescent="0.2">
      <c r="A34" s="117"/>
      <c r="B34" s="117" t="s">
        <v>328</v>
      </c>
      <c r="C34" s="117" t="s">
        <v>329</v>
      </c>
      <c r="D34" s="117" t="s">
        <v>330</v>
      </c>
      <c r="E34" s="118">
        <v>82501</v>
      </c>
      <c r="F34" s="117" t="s">
        <v>331</v>
      </c>
      <c r="G34" s="118" t="s">
        <v>250</v>
      </c>
      <c r="H34" s="119">
        <v>31000</v>
      </c>
      <c r="I34" s="119">
        <v>1597</v>
      </c>
      <c r="J34" s="118">
        <v>51</v>
      </c>
    </row>
    <row r="35" spans="1:13" ht="12.75" customHeight="1" x14ac:dyDescent="0.2">
      <c r="A35" s="120"/>
      <c r="B35" s="121"/>
      <c r="C35" s="121"/>
      <c r="D35" s="121"/>
      <c r="E35" s="122"/>
      <c r="F35" s="121"/>
      <c r="G35" s="122"/>
      <c r="H35" s="123"/>
      <c r="I35" s="123"/>
      <c r="J35" s="124"/>
    </row>
    <row r="36" spans="1:13" ht="12.75" customHeight="1" x14ac:dyDescent="0.2">
      <c r="A36" s="114" t="s">
        <v>332</v>
      </c>
      <c r="B36" s="114" t="s">
        <v>7</v>
      </c>
      <c r="C36" s="114" t="s">
        <v>102</v>
      </c>
      <c r="D36" s="114" t="s">
        <v>130</v>
      </c>
      <c r="E36" s="115">
        <v>82240</v>
      </c>
      <c r="F36" s="114" t="s">
        <v>32</v>
      </c>
      <c r="G36" s="115" t="s">
        <v>245</v>
      </c>
      <c r="H36" s="116">
        <v>6940</v>
      </c>
      <c r="I36" s="116">
        <v>1815</v>
      </c>
      <c r="J36" s="115">
        <v>51</v>
      </c>
    </row>
    <row r="37" spans="1:13" ht="12.75" customHeight="1" x14ac:dyDescent="0.2">
      <c r="A37" s="120"/>
      <c r="B37" s="121"/>
      <c r="C37" s="121"/>
      <c r="D37" s="121"/>
      <c r="E37" s="122"/>
      <c r="F37" s="121"/>
      <c r="G37" s="122"/>
      <c r="H37" s="123"/>
      <c r="I37" s="123"/>
      <c r="J37" s="124"/>
    </row>
    <row r="38" spans="1:13" ht="12.75" customHeight="1" x14ac:dyDescent="0.2">
      <c r="A38" s="114" t="s">
        <v>333</v>
      </c>
      <c r="B38" s="114" t="s">
        <v>8</v>
      </c>
      <c r="C38" s="114" t="s">
        <v>109</v>
      </c>
      <c r="D38" s="114" t="s">
        <v>138</v>
      </c>
      <c r="E38" s="115">
        <v>82443</v>
      </c>
      <c r="F38" s="114" t="s">
        <v>24</v>
      </c>
      <c r="G38" s="115" t="s">
        <v>245</v>
      </c>
      <c r="H38" s="116">
        <v>12375</v>
      </c>
      <c r="I38" s="116">
        <v>2098</v>
      </c>
      <c r="J38" s="115">
        <v>44</v>
      </c>
    </row>
    <row r="39" spans="1:13" ht="12.75" customHeight="1" x14ac:dyDescent="0.2">
      <c r="A39" s="120"/>
      <c r="B39" s="121"/>
      <c r="C39" s="121"/>
      <c r="D39" s="121"/>
      <c r="E39" s="122"/>
      <c r="F39" s="121"/>
      <c r="G39" s="122"/>
      <c r="H39" s="123"/>
      <c r="I39" s="123"/>
      <c r="J39" s="124"/>
    </row>
    <row r="40" spans="1:13" ht="12.75" customHeight="1" x14ac:dyDescent="0.2">
      <c r="A40" s="114" t="s">
        <v>334</v>
      </c>
      <c r="B40" s="114" t="s">
        <v>9</v>
      </c>
      <c r="C40" s="114" t="s">
        <v>106</v>
      </c>
      <c r="D40" s="114" t="s">
        <v>134</v>
      </c>
      <c r="E40" s="115">
        <v>82834</v>
      </c>
      <c r="F40" s="114" t="s">
        <v>28</v>
      </c>
      <c r="G40" s="115" t="s">
        <v>245</v>
      </c>
      <c r="H40" s="116">
        <v>8500</v>
      </c>
      <c r="I40" s="116">
        <v>2080</v>
      </c>
      <c r="J40" s="115">
        <v>52</v>
      </c>
    </row>
    <row r="41" spans="1:13" ht="12.75" customHeight="1" x14ac:dyDescent="0.2">
      <c r="A41" s="117"/>
      <c r="B41" s="117" t="s">
        <v>335</v>
      </c>
      <c r="C41" s="117" t="s">
        <v>336</v>
      </c>
      <c r="D41" s="117" t="s">
        <v>337</v>
      </c>
      <c r="E41" s="118">
        <v>82639</v>
      </c>
      <c r="F41" s="117" t="s">
        <v>338</v>
      </c>
      <c r="G41" s="118" t="s">
        <v>250</v>
      </c>
      <c r="H41" s="119">
        <v>1987</v>
      </c>
      <c r="I41" s="119">
        <v>988</v>
      </c>
      <c r="J41" s="118">
        <v>52</v>
      </c>
    </row>
    <row r="42" spans="1:13" ht="12.75" customHeight="1" x14ac:dyDescent="0.2">
      <c r="A42" s="120"/>
      <c r="B42" s="121"/>
      <c r="C42" s="121"/>
      <c r="D42" s="121"/>
      <c r="E42" s="122"/>
      <c r="F42" s="121"/>
      <c r="G42" s="122"/>
      <c r="H42" s="123"/>
      <c r="I42" s="123"/>
      <c r="J42" s="124"/>
    </row>
    <row r="43" spans="1:13" ht="12.75" customHeight="1" x14ac:dyDescent="0.2">
      <c r="A43" s="114" t="s">
        <v>122</v>
      </c>
      <c r="B43" s="114" t="s">
        <v>10</v>
      </c>
      <c r="C43" s="114" t="s">
        <v>89</v>
      </c>
      <c r="D43" s="114" t="s">
        <v>117</v>
      </c>
      <c r="E43" s="115">
        <v>82001</v>
      </c>
      <c r="F43" s="114" t="s">
        <v>45</v>
      </c>
      <c r="G43" s="115" t="s">
        <v>245</v>
      </c>
      <c r="H43" s="116">
        <v>103000</v>
      </c>
      <c r="I43" s="116">
        <v>3172</v>
      </c>
      <c r="J43" s="115">
        <v>52</v>
      </c>
    </row>
    <row r="44" spans="1:13" ht="12.75" customHeight="1" x14ac:dyDescent="0.2">
      <c r="A44" s="117"/>
      <c r="B44" s="117" t="s">
        <v>339</v>
      </c>
      <c r="C44" s="117" t="s">
        <v>89</v>
      </c>
      <c r="D44" s="117" t="s">
        <v>117</v>
      </c>
      <c r="E44" s="118">
        <v>82001</v>
      </c>
      <c r="F44" s="117" t="s">
        <v>45</v>
      </c>
      <c r="G44" s="118" t="s">
        <v>340</v>
      </c>
      <c r="H44" s="272">
        <v>235</v>
      </c>
      <c r="I44" s="119">
        <v>166</v>
      </c>
      <c r="J44" s="118">
        <v>52</v>
      </c>
    </row>
    <row r="45" spans="1:13" ht="12.75" customHeight="1" x14ac:dyDescent="0.2">
      <c r="A45" s="117"/>
      <c r="B45" s="117" t="s">
        <v>341</v>
      </c>
      <c r="C45" s="117" t="s">
        <v>342</v>
      </c>
      <c r="D45" s="117" t="s">
        <v>343</v>
      </c>
      <c r="E45" s="118">
        <v>82053</v>
      </c>
      <c r="F45" s="117" t="s">
        <v>344</v>
      </c>
      <c r="G45" s="118" t="s">
        <v>250</v>
      </c>
      <c r="H45" s="119">
        <v>4500</v>
      </c>
      <c r="I45" s="119">
        <v>1481</v>
      </c>
      <c r="J45" s="118">
        <v>52</v>
      </c>
    </row>
    <row r="46" spans="1:13" ht="12.75" customHeight="1" x14ac:dyDescent="0.2">
      <c r="A46" s="117"/>
      <c r="B46" s="117" t="s">
        <v>345</v>
      </c>
      <c r="C46" s="117" t="s">
        <v>346</v>
      </c>
      <c r="D46" s="117" t="s">
        <v>347</v>
      </c>
      <c r="E46" s="118">
        <v>82082</v>
      </c>
      <c r="F46" s="117" t="s">
        <v>348</v>
      </c>
      <c r="G46" s="118" t="s">
        <v>250</v>
      </c>
      <c r="H46" s="119">
        <v>3000</v>
      </c>
      <c r="I46" s="119">
        <v>1513</v>
      </c>
      <c r="J46" s="118">
        <v>52</v>
      </c>
    </row>
    <row r="47" spans="1:13" ht="12.75" customHeight="1" x14ac:dyDescent="0.2">
      <c r="A47" s="120"/>
      <c r="B47" s="121"/>
      <c r="C47" s="121"/>
      <c r="D47" s="121"/>
      <c r="E47" s="122"/>
      <c r="F47" s="121"/>
      <c r="G47" s="122"/>
      <c r="H47" s="123"/>
      <c r="I47" s="123"/>
      <c r="J47" s="124"/>
      <c r="M47" s="4"/>
    </row>
    <row r="48" spans="1:13" ht="12.75" customHeight="1" x14ac:dyDescent="0.2">
      <c r="A48" s="114" t="s">
        <v>349</v>
      </c>
      <c r="B48" s="114" t="s">
        <v>11</v>
      </c>
      <c r="C48" s="114" t="s">
        <v>350</v>
      </c>
      <c r="D48" s="114" t="s">
        <v>127</v>
      </c>
      <c r="E48" s="115">
        <v>83101</v>
      </c>
      <c r="F48" s="114" t="s">
        <v>35</v>
      </c>
      <c r="G48" s="115" t="s">
        <v>245</v>
      </c>
      <c r="H48" s="116">
        <v>12900</v>
      </c>
      <c r="I48" s="116">
        <v>2600</v>
      </c>
      <c r="J48" s="115">
        <v>52</v>
      </c>
    </row>
    <row r="49" spans="1:10" ht="12.75" customHeight="1" x14ac:dyDescent="0.2">
      <c r="A49" s="117"/>
      <c r="B49" s="117" t="s">
        <v>351</v>
      </c>
      <c r="C49" s="117" t="s">
        <v>352</v>
      </c>
      <c r="D49" s="117" t="s">
        <v>353</v>
      </c>
      <c r="E49" s="118">
        <v>83128</v>
      </c>
      <c r="F49" s="117" t="s">
        <v>354</v>
      </c>
      <c r="G49" s="118" t="s">
        <v>250</v>
      </c>
      <c r="H49" s="119">
        <v>4000</v>
      </c>
      <c r="I49" s="119">
        <v>2496</v>
      </c>
      <c r="J49" s="118">
        <v>52</v>
      </c>
    </row>
    <row r="50" spans="1:10" ht="12.75" customHeight="1" x14ac:dyDescent="0.2">
      <c r="A50" s="117"/>
      <c r="B50" s="117" t="s">
        <v>355</v>
      </c>
      <c r="C50" s="117" t="s">
        <v>356</v>
      </c>
      <c r="D50" s="117" t="s">
        <v>357</v>
      </c>
      <c r="E50" s="118">
        <v>83114</v>
      </c>
      <c r="F50" s="117" t="s">
        <v>358</v>
      </c>
      <c r="G50" s="118" t="s">
        <v>250</v>
      </c>
      <c r="H50" s="119">
        <v>4000</v>
      </c>
      <c r="I50" s="119">
        <v>2288</v>
      </c>
      <c r="J50" s="118">
        <v>52</v>
      </c>
    </row>
    <row r="51" spans="1:10" ht="12.75" customHeight="1" x14ac:dyDescent="0.2">
      <c r="A51" s="117"/>
      <c r="B51" s="117" t="s">
        <v>359</v>
      </c>
      <c r="C51" s="117" t="s">
        <v>360</v>
      </c>
      <c r="D51" s="117" t="s">
        <v>361</v>
      </c>
      <c r="E51" s="118">
        <v>83123</v>
      </c>
      <c r="F51" s="117" t="s">
        <v>362</v>
      </c>
      <c r="G51" s="118" t="s">
        <v>250</v>
      </c>
      <c r="H51" s="119">
        <v>1519</v>
      </c>
      <c r="I51" s="119">
        <v>1924</v>
      </c>
      <c r="J51" s="118">
        <v>52</v>
      </c>
    </row>
    <row r="52" spans="1:10" ht="12.75" customHeight="1" x14ac:dyDescent="0.2">
      <c r="A52" s="117"/>
      <c r="B52" s="117" t="s">
        <v>363</v>
      </c>
      <c r="C52" s="117" t="s">
        <v>364</v>
      </c>
      <c r="D52" s="117" t="s">
        <v>365</v>
      </c>
      <c r="E52" s="118">
        <v>83110</v>
      </c>
      <c r="F52" s="117" t="s">
        <v>366</v>
      </c>
      <c r="G52" s="118" t="s">
        <v>250</v>
      </c>
      <c r="H52" s="119">
        <v>6240</v>
      </c>
      <c r="I52" s="119">
        <v>2496</v>
      </c>
      <c r="J52" s="118">
        <v>52</v>
      </c>
    </row>
    <row r="53" spans="1:10" ht="12.75" customHeight="1" x14ac:dyDescent="0.2">
      <c r="A53" s="117"/>
      <c r="B53" s="117" t="s">
        <v>367</v>
      </c>
      <c r="C53" s="117" t="s">
        <v>368</v>
      </c>
      <c r="D53" s="117" t="s">
        <v>369</v>
      </c>
      <c r="E53" s="118">
        <v>83127</v>
      </c>
      <c r="F53" s="117" t="s">
        <v>370</v>
      </c>
      <c r="G53" s="118" t="s">
        <v>250</v>
      </c>
      <c r="H53" s="119">
        <v>3748</v>
      </c>
      <c r="I53" s="119">
        <v>2600</v>
      </c>
      <c r="J53" s="118">
        <v>52</v>
      </c>
    </row>
    <row r="54" spans="1:10" ht="12.75" customHeight="1" x14ac:dyDescent="0.2">
      <c r="A54" s="120"/>
      <c r="B54" s="121"/>
      <c r="C54" s="121"/>
      <c r="D54" s="121"/>
      <c r="E54" s="122"/>
      <c r="F54" s="121"/>
      <c r="G54" s="122"/>
      <c r="H54" s="123"/>
      <c r="I54" s="123"/>
      <c r="J54" s="124"/>
    </row>
    <row r="55" spans="1:10" ht="12.75" customHeight="1" x14ac:dyDescent="0.2">
      <c r="A55" s="114" t="s">
        <v>371</v>
      </c>
      <c r="B55" s="114" t="s">
        <v>12</v>
      </c>
      <c r="C55" s="114" t="s">
        <v>90</v>
      </c>
      <c r="D55" s="114" t="s">
        <v>118</v>
      </c>
      <c r="E55" s="115">
        <v>82601</v>
      </c>
      <c r="F55" s="114" t="s">
        <v>44</v>
      </c>
      <c r="G55" s="115" t="s">
        <v>245</v>
      </c>
      <c r="H55" s="116">
        <v>32682</v>
      </c>
      <c r="I55" s="116">
        <v>3044</v>
      </c>
      <c r="J55" s="115">
        <v>52</v>
      </c>
    </row>
    <row r="56" spans="1:10" ht="12.75" customHeight="1" x14ac:dyDescent="0.2">
      <c r="A56" s="117"/>
      <c r="B56" s="117" t="s">
        <v>372</v>
      </c>
      <c r="C56" s="117" t="s">
        <v>90</v>
      </c>
      <c r="D56" s="117" t="s">
        <v>118</v>
      </c>
      <c r="E56" s="118">
        <v>82601</v>
      </c>
      <c r="F56" s="117" t="s">
        <v>44</v>
      </c>
      <c r="G56" s="118" t="s">
        <v>340</v>
      </c>
      <c r="H56" s="272">
        <v>170</v>
      </c>
      <c r="I56" s="125">
        <v>900</v>
      </c>
      <c r="J56" s="118">
        <v>25</v>
      </c>
    </row>
    <row r="57" spans="1:10" ht="12.75" customHeight="1" x14ac:dyDescent="0.2">
      <c r="A57" s="117"/>
      <c r="B57" s="117" t="s">
        <v>373</v>
      </c>
      <c r="C57" s="117" t="s">
        <v>374</v>
      </c>
      <c r="D57" s="117" t="s">
        <v>375</v>
      </c>
      <c r="E57" s="118">
        <v>82635</v>
      </c>
      <c r="F57" s="117" t="s">
        <v>376</v>
      </c>
      <c r="G57" s="118" t="s">
        <v>250</v>
      </c>
      <c r="H57" s="271">
        <v>750</v>
      </c>
      <c r="I57" s="125">
        <v>936</v>
      </c>
      <c r="J57" s="118">
        <v>52</v>
      </c>
    </row>
    <row r="58" spans="1:10" ht="12.75" customHeight="1" x14ac:dyDescent="0.2">
      <c r="A58" s="120"/>
      <c r="B58" s="121"/>
      <c r="C58" s="121"/>
      <c r="D58" s="121"/>
      <c r="E58" s="122"/>
      <c r="F58" s="121"/>
      <c r="G58" s="122"/>
      <c r="H58" s="123"/>
      <c r="I58" s="123"/>
      <c r="J58" s="124"/>
    </row>
    <row r="59" spans="1:10" ht="12.75" customHeight="1" x14ac:dyDescent="0.2">
      <c r="A59" s="114" t="s">
        <v>377</v>
      </c>
      <c r="B59" s="114" t="s">
        <v>13</v>
      </c>
      <c r="C59" s="114" t="s">
        <v>378</v>
      </c>
      <c r="D59" s="114" t="s">
        <v>139</v>
      </c>
      <c r="E59" s="115">
        <v>82225</v>
      </c>
      <c r="F59" s="114" t="s">
        <v>23</v>
      </c>
      <c r="G59" s="115" t="s">
        <v>245</v>
      </c>
      <c r="H59" s="116">
        <v>4950</v>
      </c>
      <c r="I59" s="116">
        <v>1960</v>
      </c>
      <c r="J59" s="115">
        <v>52</v>
      </c>
    </row>
    <row r="60" spans="1:10" ht="12.75" customHeight="1" x14ac:dyDescent="0.2">
      <c r="A60" s="120"/>
      <c r="B60" s="121"/>
      <c r="C60" s="121"/>
      <c r="D60" s="121"/>
      <c r="E60" s="122"/>
      <c r="F60" s="121"/>
      <c r="G60" s="122"/>
      <c r="H60" s="123"/>
      <c r="I60" s="123"/>
      <c r="J60" s="124"/>
    </row>
    <row r="61" spans="1:10" ht="12.75" customHeight="1" x14ac:dyDescent="0.2">
      <c r="A61" s="114" t="s">
        <v>379</v>
      </c>
      <c r="B61" s="114" t="s">
        <v>380</v>
      </c>
      <c r="C61" s="114" t="s">
        <v>96</v>
      </c>
      <c r="D61" s="114" t="s">
        <v>124</v>
      </c>
      <c r="E61" s="115">
        <v>82414</v>
      </c>
      <c r="F61" s="114" t="s">
        <v>38</v>
      </c>
      <c r="G61" s="115" t="s">
        <v>245</v>
      </c>
      <c r="H61" s="116">
        <v>27000</v>
      </c>
      <c r="I61" s="116">
        <v>2578</v>
      </c>
      <c r="J61" s="115">
        <v>52</v>
      </c>
    </row>
    <row r="62" spans="1:10" ht="12.75" customHeight="1" x14ac:dyDescent="0.2">
      <c r="A62" s="117"/>
      <c r="B62" s="117" t="s">
        <v>381</v>
      </c>
      <c r="C62" s="117" t="s">
        <v>382</v>
      </c>
      <c r="D62" s="117" t="s">
        <v>383</v>
      </c>
      <c r="E62" s="118">
        <v>82433</v>
      </c>
      <c r="F62" s="117" t="s">
        <v>384</v>
      </c>
      <c r="G62" s="118" t="s">
        <v>250</v>
      </c>
      <c r="H62" s="119">
        <v>2352</v>
      </c>
      <c r="I62" s="119">
        <v>2648</v>
      </c>
      <c r="J62" s="118">
        <v>52</v>
      </c>
    </row>
    <row r="63" spans="1:10" ht="12.75" customHeight="1" x14ac:dyDescent="0.2">
      <c r="A63" s="117"/>
      <c r="B63" s="117" t="s">
        <v>385</v>
      </c>
      <c r="C63" s="117" t="s">
        <v>386</v>
      </c>
      <c r="D63" s="117" t="s">
        <v>387</v>
      </c>
      <c r="E63" s="118">
        <v>82435</v>
      </c>
      <c r="F63" s="117" t="s">
        <v>388</v>
      </c>
      <c r="G63" s="118" t="s">
        <v>250</v>
      </c>
      <c r="H63" s="119">
        <v>12000</v>
      </c>
      <c r="I63" s="119">
        <v>2309</v>
      </c>
      <c r="J63" s="118">
        <v>52</v>
      </c>
    </row>
    <row r="64" spans="1:10" ht="12.75" customHeight="1" x14ac:dyDescent="0.2">
      <c r="A64" s="120"/>
      <c r="B64" s="121"/>
      <c r="C64" s="121"/>
      <c r="D64" s="121"/>
      <c r="E64" s="122"/>
      <c r="F64" s="121"/>
      <c r="G64" s="122"/>
      <c r="H64" s="123"/>
      <c r="I64" s="123"/>
      <c r="J64" s="124"/>
    </row>
    <row r="65" spans="1:10" ht="12.75" customHeight="1" x14ac:dyDescent="0.2">
      <c r="A65" s="114" t="s">
        <v>389</v>
      </c>
      <c r="B65" s="114" t="s">
        <v>15</v>
      </c>
      <c r="C65" s="114" t="s">
        <v>105</v>
      </c>
      <c r="D65" s="114" t="s">
        <v>133</v>
      </c>
      <c r="E65" s="115">
        <v>82201</v>
      </c>
      <c r="F65" s="114" t="s">
        <v>29</v>
      </c>
      <c r="G65" s="115" t="s">
        <v>245</v>
      </c>
      <c r="H65" s="116">
        <v>11800</v>
      </c>
      <c r="I65" s="116">
        <v>5200</v>
      </c>
      <c r="J65" s="115">
        <v>52</v>
      </c>
    </row>
    <row r="66" spans="1:10" ht="12.75" customHeight="1" x14ac:dyDescent="0.2">
      <c r="A66" s="117"/>
      <c r="B66" s="117" t="s">
        <v>390</v>
      </c>
      <c r="C66" s="117" t="s">
        <v>391</v>
      </c>
      <c r="D66" s="117" t="s">
        <v>392</v>
      </c>
      <c r="E66" s="118">
        <v>82210</v>
      </c>
      <c r="F66" s="117" t="s">
        <v>393</v>
      </c>
      <c r="G66" s="118" t="s">
        <v>250</v>
      </c>
      <c r="H66" s="119">
        <v>534</v>
      </c>
      <c r="I66" s="119">
        <v>468</v>
      </c>
      <c r="J66" s="118">
        <v>52</v>
      </c>
    </row>
    <row r="67" spans="1:10" ht="12.75" customHeight="1" x14ac:dyDescent="0.2">
      <c r="A67" s="117"/>
      <c r="B67" s="117" t="s">
        <v>394</v>
      </c>
      <c r="C67" s="117" t="s">
        <v>395</v>
      </c>
      <c r="D67" s="117" t="s">
        <v>396</v>
      </c>
      <c r="E67" s="118">
        <v>82213</v>
      </c>
      <c r="F67" s="117" t="s">
        <v>397</v>
      </c>
      <c r="G67" s="118" t="s">
        <v>250</v>
      </c>
      <c r="H67" s="119">
        <v>450</v>
      </c>
      <c r="I67" s="119">
        <v>520</v>
      </c>
      <c r="J67" s="118">
        <v>52</v>
      </c>
    </row>
    <row r="68" spans="1:10" ht="12.75" customHeight="1" x14ac:dyDescent="0.2">
      <c r="A68" s="117"/>
      <c r="B68" s="117" t="s">
        <v>398</v>
      </c>
      <c r="C68" s="117" t="s">
        <v>399</v>
      </c>
      <c r="D68" s="117" t="s">
        <v>400</v>
      </c>
      <c r="E68" s="118">
        <v>82214</v>
      </c>
      <c r="F68" s="117" t="s">
        <v>401</v>
      </c>
      <c r="G68" s="118" t="s">
        <v>250</v>
      </c>
      <c r="H68" s="119">
        <v>1242</v>
      </c>
      <c r="I68" s="119">
        <v>1872</v>
      </c>
      <c r="J68" s="118">
        <v>52</v>
      </c>
    </row>
    <row r="69" spans="1:10" ht="12.75" customHeight="1" x14ac:dyDescent="0.2">
      <c r="A69" s="120"/>
      <c r="B69" s="121"/>
      <c r="C69" s="121"/>
      <c r="D69" s="121"/>
      <c r="E69" s="122"/>
      <c r="F69" s="121"/>
      <c r="G69" s="122"/>
      <c r="H69" s="123"/>
      <c r="I69" s="123"/>
      <c r="J69" s="124"/>
    </row>
    <row r="70" spans="1:10" ht="12.75" customHeight="1" x14ac:dyDescent="0.2">
      <c r="A70" s="114" t="s">
        <v>123</v>
      </c>
      <c r="B70" s="114" t="s">
        <v>402</v>
      </c>
      <c r="C70" s="114" t="s">
        <v>95</v>
      </c>
      <c r="D70" s="114" t="s">
        <v>123</v>
      </c>
      <c r="E70" s="115">
        <v>82801</v>
      </c>
      <c r="F70" s="114" t="s">
        <v>39</v>
      </c>
      <c r="G70" s="115" t="s">
        <v>245</v>
      </c>
      <c r="H70" s="116">
        <v>30130</v>
      </c>
      <c r="I70" s="116">
        <v>2912</v>
      </c>
      <c r="J70" s="115">
        <v>52</v>
      </c>
    </row>
    <row r="71" spans="1:10" ht="12.75" customHeight="1" x14ac:dyDescent="0.2">
      <c r="A71" s="117"/>
      <c r="B71" s="117" t="s">
        <v>403</v>
      </c>
      <c r="C71" s="117" t="s">
        <v>404</v>
      </c>
      <c r="D71" s="117" t="s">
        <v>405</v>
      </c>
      <c r="E71" s="118">
        <v>82835</v>
      </c>
      <c r="F71" s="117" t="s">
        <v>406</v>
      </c>
      <c r="G71" s="118" t="s">
        <v>250</v>
      </c>
      <c r="H71" s="119">
        <v>1020</v>
      </c>
      <c r="I71" s="119">
        <v>1144</v>
      </c>
      <c r="J71" s="118">
        <v>52</v>
      </c>
    </row>
    <row r="72" spans="1:10" ht="12.75" customHeight="1" x14ac:dyDescent="0.2">
      <c r="A72" s="117"/>
      <c r="B72" s="117" t="s">
        <v>407</v>
      </c>
      <c r="C72" s="117" t="s">
        <v>408</v>
      </c>
      <c r="D72" s="117" t="s">
        <v>409</v>
      </c>
      <c r="E72" s="118">
        <v>82842</v>
      </c>
      <c r="F72" s="117" t="s">
        <v>410</v>
      </c>
      <c r="G72" s="118" t="s">
        <v>250</v>
      </c>
      <c r="H72" s="119">
        <v>2551</v>
      </c>
      <c r="I72" s="119">
        <v>1508</v>
      </c>
      <c r="J72" s="118">
        <v>52</v>
      </c>
    </row>
    <row r="73" spans="1:10" ht="12.75" customHeight="1" x14ac:dyDescent="0.2">
      <c r="A73" s="117"/>
      <c r="B73" s="117" t="s">
        <v>411</v>
      </c>
      <c r="C73" s="117" t="s">
        <v>412</v>
      </c>
      <c r="D73" s="117" t="s">
        <v>413</v>
      </c>
      <c r="E73" s="118">
        <v>82839</v>
      </c>
      <c r="F73" s="117" t="s">
        <v>414</v>
      </c>
      <c r="G73" s="118" t="s">
        <v>250</v>
      </c>
      <c r="H73" s="119">
        <v>4000</v>
      </c>
      <c r="I73" s="119">
        <v>1820</v>
      </c>
      <c r="J73" s="118">
        <v>52</v>
      </c>
    </row>
    <row r="74" spans="1:10" ht="12.75" customHeight="1" x14ac:dyDescent="0.2">
      <c r="A74" s="120"/>
      <c r="B74" s="121"/>
      <c r="C74" s="121"/>
      <c r="D74" s="121"/>
      <c r="E74" s="122"/>
      <c r="F74" s="121"/>
      <c r="G74" s="122"/>
      <c r="H74" s="123"/>
      <c r="I74" s="123"/>
      <c r="J74" s="124"/>
    </row>
    <row r="75" spans="1:10" ht="12.75" customHeight="1" x14ac:dyDescent="0.2">
      <c r="A75" s="114" t="s">
        <v>415</v>
      </c>
      <c r="B75" s="114" t="s">
        <v>416</v>
      </c>
      <c r="C75" s="114" t="s">
        <v>104</v>
      </c>
      <c r="D75" s="114" t="s">
        <v>132</v>
      </c>
      <c r="E75" s="115">
        <v>82941</v>
      </c>
      <c r="F75" s="114" t="s">
        <v>417</v>
      </c>
      <c r="G75" s="115" t="s">
        <v>245</v>
      </c>
      <c r="H75" s="116">
        <v>18500</v>
      </c>
      <c r="I75" s="116">
        <v>2860</v>
      </c>
      <c r="J75" s="115">
        <v>44</v>
      </c>
    </row>
    <row r="76" spans="1:10" ht="12.75" customHeight="1" x14ac:dyDescent="0.2">
      <c r="A76" s="117"/>
      <c r="B76" s="117" t="s">
        <v>418</v>
      </c>
      <c r="C76" s="117" t="s">
        <v>419</v>
      </c>
      <c r="D76" s="117" t="s">
        <v>420</v>
      </c>
      <c r="E76" s="118">
        <v>83113</v>
      </c>
      <c r="F76" s="117" t="s">
        <v>421</v>
      </c>
      <c r="G76" s="118" t="s">
        <v>250</v>
      </c>
      <c r="H76" s="119">
        <v>9000</v>
      </c>
      <c r="I76" s="119">
        <v>2418</v>
      </c>
      <c r="J76" s="118">
        <v>44</v>
      </c>
    </row>
    <row r="77" spans="1:10" ht="12.75" customHeight="1" x14ac:dyDescent="0.2">
      <c r="A77" s="120"/>
      <c r="B77" s="121"/>
      <c r="C77" s="121"/>
      <c r="D77" s="121"/>
      <c r="E77" s="122"/>
      <c r="F77" s="121"/>
      <c r="G77" s="122"/>
      <c r="H77" s="123"/>
      <c r="I77" s="123"/>
      <c r="J77" s="124"/>
    </row>
    <row r="78" spans="1:10" ht="12.75" customHeight="1" x14ac:dyDescent="0.2">
      <c r="A78" s="114" t="s">
        <v>422</v>
      </c>
      <c r="B78" s="114" t="s">
        <v>423</v>
      </c>
      <c r="C78" s="114" t="s">
        <v>424</v>
      </c>
      <c r="D78" s="114" t="s">
        <v>120</v>
      </c>
      <c r="E78" s="115">
        <v>82935</v>
      </c>
      <c r="F78" s="114" t="s">
        <v>425</v>
      </c>
      <c r="G78" s="115" t="s">
        <v>245</v>
      </c>
      <c r="H78" s="116">
        <v>15500</v>
      </c>
      <c r="I78" s="116">
        <v>2252</v>
      </c>
      <c r="J78" s="115">
        <v>52</v>
      </c>
    </row>
    <row r="79" spans="1:10" ht="12.75" customHeight="1" x14ac:dyDescent="0.2">
      <c r="A79" s="117"/>
      <c r="B79" s="117" t="s">
        <v>426</v>
      </c>
      <c r="C79" s="117" t="s">
        <v>427</v>
      </c>
      <c r="D79" s="117" t="s">
        <v>428</v>
      </c>
      <c r="E79" s="118">
        <v>82322</v>
      </c>
      <c r="F79" s="117" t="s">
        <v>429</v>
      </c>
      <c r="G79" s="118" t="s">
        <v>250</v>
      </c>
      <c r="H79" s="119">
        <v>980</v>
      </c>
      <c r="I79" s="119">
        <v>520</v>
      </c>
      <c r="J79" s="118">
        <v>52</v>
      </c>
    </row>
    <row r="80" spans="1:10" ht="12.75" customHeight="1" x14ac:dyDescent="0.2">
      <c r="A80" s="117"/>
      <c r="B80" s="117" t="s">
        <v>430</v>
      </c>
      <c r="C80" s="117" t="s">
        <v>431</v>
      </c>
      <c r="D80" s="117" t="s">
        <v>432</v>
      </c>
      <c r="E80" s="118">
        <v>82901</v>
      </c>
      <c r="F80" s="117" t="s">
        <v>433</v>
      </c>
      <c r="G80" s="118" t="s">
        <v>250</v>
      </c>
      <c r="H80" s="119">
        <v>3674</v>
      </c>
      <c r="I80" s="119">
        <v>1872</v>
      </c>
      <c r="J80" s="118">
        <v>52</v>
      </c>
    </row>
    <row r="81" spans="1:10" ht="12.75" customHeight="1" x14ac:dyDescent="0.2">
      <c r="A81" s="117"/>
      <c r="B81" s="117" t="s">
        <v>434</v>
      </c>
      <c r="C81" s="117" t="s">
        <v>435</v>
      </c>
      <c r="D81" s="117" t="s">
        <v>436</v>
      </c>
      <c r="E81" s="118">
        <v>82932</v>
      </c>
      <c r="F81" s="117" t="s">
        <v>437</v>
      </c>
      <c r="G81" s="118" t="s">
        <v>250</v>
      </c>
      <c r="H81" s="119">
        <v>1000</v>
      </c>
      <c r="I81" s="119">
        <v>520</v>
      </c>
      <c r="J81" s="118">
        <v>52</v>
      </c>
    </row>
    <row r="82" spans="1:10" ht="12.75" customHeight="1" x14ac:dyDescent="0.2">
      <c r="A82" s="117"/>
      <c r="B82" s="117" t="s">
        <v>438</v>
      </c>
      <c r="C82" s="117" t="s">
        <v>439</v>
      </c>
      <c r="D82" s="117" t="s">
        <v>440</v>
      </c>
      <c r="E82" s="118">
        <v>82934</v>
      </c>
      <c r="F82" s="117" t="s">
        <v>441</v>
      </c>
      <c r="G82" s="118" t="s">
        <v>250</v>
      </c>
      <c r="H82" s="119">
        <v>1260</v>
      </c>
      <c r="I82" s="119">
        <v>520</v>
      </c>
      <c r="J82" s="118">
        <v>52</v>
      </c>
    </row>
    <row r="83" spans="1:10" ht="12.75" customHeight="1" x14ac:dyDescent="0.2">
      <c r="A83" s="117"/>
      <c r="B83" s="117" t="s">
        <v>442</v>
      </c>
      <c r="C83" s="117" t="s">
        <v>443</v>
      </c>
      <c r="D83" s="117" t="s">
        <v>444</v>
      </c>
      <c r="E83" s="118">
        <v>82943</v>
      </c>
      <c r="F83" s="117" t="s">
        <v>445</v>
      </c>
      <c r="G83" s="118" t="s">
        <v>250</v>
      </c>
      <c r="H83" s="119">
        <v>1200</v>
      </c>
      <c r="I83" s="119">
        <v>520</v>
      </c>
      <c r="J83" s="118">
        <v>52</v>
      </c>
    </row>
    <row r="84" spans="1:10" ht="12.75" customHeight="1" x14ac:dyDescent="0.2">
      <c r="A84" s="117"/>
      <c r="B84" s="117" t="s">
        <v>446</v>
      </c>
      <c r="C84" s="117" t="s">
        <v>431</v>
      </c>
      <c r="D84" s="117" t="s">
        <v>432</v>
      </c>
      <c r="E84" s="118">
        <v>82901</v>
      </c>
      <c r="F84" s="117" t="s">
        <v>447</v>
      </c>
      <c r="G84" s="118" t="s">
        <v>250</v>
      </c>
      <c r="H84" s="119">
        <v>21000</v>
      </c>
      <c r="I84" s="119">
        <v>2252</v>
      </c>
      <c r="J84" s="118">
        <v>52</v>
      </c>
    </row>
    <row r="85" spans="1:10" ht="12.75" customHeight="1" x14ac:dyDescent="0.2">
      <c r="A85" s="117"/>
      <c r="B85" s="117" t="s">
        <v>448</v>
      </c>
      <c r="C85" s="117" t="s">
        <v>449</v>
      </c>
      <c r="D85" s="117" t="s">
        <v>450</v>
      </c>
      <c r="E85" s="118">
        <v>82945</v>
      </c>
      <c r="F85" s="117" t="s">
        <v>451</v>
      </c>
      <c r="G85" s="118" t="s">
        <v>250</v>
      </c>
      <c r="H85" s="119">
        <v>1200</v>
      </c>
      <c r="I85" s="119">
        <v>520</v>
      </c>
      <c r="J85" s="118">
        <v>52</v>
      </c>
    </row>
    <row r="86" spans="1:10" ht="12.75" customHeight="1" x14ac:dyDescent="0.2">
      <c r="A86" s="117"/>
      <c r="B86" s="117" t="s">
        <v>452</v>
      </c>
      <c r="C86" s="117" t="s">
        <v>453</v>
      </c>
      <c r="D86" s="117" t="s">
        <v>454</v>
      </c>
      <c r="E86" s="118">
        <v>82336</v>
      </c>
      <c r="F86" s="117" t="s">
        <v>455</v>
      </c>
      <c r="G86" s="118" t="s">
        <v>250</v>
      </c>
      <c r="H86" s="119">
        <v>1200</v>
      </c>
      <c r="I86" s="119">
        <v>520</v>
      </c>
      <c r="J86" s="118">
        <v>52</v>
      </c>
    </row>
    <row r="87" spans="1:10" ht="12.75" customHeight="1" x14ac:dyDescent="0.2">
      <c r="A87" s="117"/>
      <c r="B87" s="117" t="s">
        <v>456</v>
      </c>
      <c r="C87" s="117" t="s">
        <v>457</v>
      </c>
      <c r="D87" s="117" t="s">
        <v>432</v>
      </c>
      <c r="E87" s="118">
        <v>82901</v>
      </c>
      <c r="F87" s="117" t="s">
        <v>458</v>
      </c>
      <c r="G87" s="118" t="s">
        <v>250</v>
      </c>
      <c r="H87" s="119">
        <v>28500</v>
      </c>
      <c r="I87" s="119">
        <v>2252</v>
      </c>
      <c r="J87" s="118">
        <v>52</v>
      </c>
    </row>
    <row r="88" spans="1:10" ht="12.75" customHeight="1" x14ac:dyDescent="0.2">
      <c r="A88" s="120"/>
      <c r="B88" s="121"/>
      <c r="C88" s="121"/>
      <c r="D88" s="121"/>
      <c r="E88" s="122"/>
      <c r="F88" s="121"/>
      <c r="G88" s="122"/>
      <c r="H88" s="123"/>
      <c r="I88" s="123"/>
      <c r="J88" s="124"/>
    </row>
    <row r="89" spans="1:10" ht="12.75" customHeight="1" x14ac:dyDescent="0.2">
      <c r="A89" s="114" t="s">
        <v>459</v>
      </c>
      <c r="B89" s="114" t="s">
        <v>19</v>
      </c>
      <c r="C89" s="114" t="s">
        <v>460</v>
      </c>
      <c r="D89" s="114" t="s">
        <v>125</v>
      </c>
      <c r="E89" s="115">
        <v>83001</v>
      </c>
      <c r="F89" s="114" t="s">
        <v>37</v>
      </c>
      <c r="G89" s="115" t="s">
        <v>245</v>
      </c>
      <c r="H89" s="116">
        <v>35360</v>
      </c>
      <c r="I89" s="116">
        <v>2419</v>
      </c>
      <c r="J89" s="115">
        <v>52</v>
      </c>
    </row>
    <row r="90" spans="1:10" ht="12.75" customHeight="1" x14ac:dyDescent="0.2">
      <c r="A90" s="117"/>
      <c r="B90" s="117" t="s">
        <v>461</v>
      </c>
      <c r="C90" s="117" t="s">
        <v>462</v>
      </c>
      <c r="D90" s="117" t="s">
        <v>463</v>
      </c>
      <c r="E90" s="118">
        <v>83414</v>
      </c>
      <c r="F90" s="117" t="s">
        <v>464</v>
      </c>
      <c r="G90" s="118" t="s">
        <v>250</v>
      </c>
      <c r="H90" s="119">
        <v>2000</v>
      </c>
      <c r="I90" s="119">
        <v>1213</v>
      </c>
      <c r="J90" s="118">
        <v>52</v>
      </c>
    </row>
    <row r="91" spans="1:10" ht="12.75" customHeight="1" x14ac:dyDescent="0.2">
      <c r="A91" s="120"/>
      <c r="B91" s="121"/>
      <c r="C91" s="121"/>
      <c r="D91" s="121"/>
      <c r="E91" s="122"/>
      <c r="F91" s="121"/>
      <c r="G91" s="122"/>
      <c r="H91" s="123"/>
      <c r="I91" s="123"/>
      <c r="J91" s="124"/>
    </row>
    <row r="92" spans="1:10" ht="12.75" customHeight="1" x14ac:dyDescent="0.2">
      <c r="A92" s="114" t="s">
        <v>465</v>
      </c>
      <c r="B92" s="114" t="s">
        <v>20</v>
      </c>
      <c r="C92" s="114" t="s">
        <v>98</v>
      </c>
      <c r="D92" s="114" t="s">
        <v>126</v>
      </c>
      <c r="E92" s="115">
        <v>82930</v>
      </c>
      <c r="F92" s="114" t="s">
        <v>36</v>
      </c>
      <c r="G92" s="115" t="s">
        <v>245</v>
      </c>
      <c r="H92" s="116">
        <v>24491</v>
      </c>
      <c r="I92" s="116">
        <v>1713</v>
      </c>
      <c r="J92" s="115">
        <v>52</v>
      </c>
    </row>
    <row r="93" spans="1:10" ht="12.75" customHeight="1" x14ac:dyDescent="0.2">
      <c r="A93" s="117"/>
      <c r="B93" s="117" t="s">
        <v>466</v>
      </c>
      <c r="C93" s="117" t="s">
        <v>467</v>
      </c>
      <c r="D93" s="117" t="s">
        <v>468</v>
      </c>
      <c r="E93" s="118">
        <v>82937</v>
      </c>
      <c r="F93" s="117" t="s">
        <v>469</v>
      </c>
      <c r="G93" s="118" t="s">
        <v>250</v>
      </c>
      <c r="H93" s="119">
        <v>3220</v>
      </c>
      <c r="I93" s="119">
        <v>1115</v>
      </c>
      <c r="J93" s="118">
        <v>52</v>
      </c>
    </row>
    <row r="94" spans="1:10" ht="12.75" customHeight="1" x14ac:dyDescent="0.2">
      <c r="A94" s="117"/>
      <c r="B94" s="117" t="s">
        <v>470</v>
      </c>
      <c r="C94" s="117" t="s">
        <v>471</v>
      </c>
      <c r="D94" s="117" t="s">
        <v>472</v>
      </c>
      <c r="E94" s="118">
        <v>82939</v>
      </c>
      <c r="F94" s="117" t="s">
        <v>473</v>
      </c>
      <c r="G94" s="118" t="s">
        <v>250</v>
      </c>
      <c r="H94" s="119">
        <v>3275</v>
      </c>
      <c r="I94" s="119">
        <v>1194</v>
      </c>
      <c r="J94" s="118">
        <v>52</v>
      </c>
    </row>
    <row r="95" spans="1:10" ht="12.75" customHeight="1" x14ac:dyDescent="0.2">
      <c r="A95" s="120"/>
      <c r="B95" s="121"/>
      <c r="C95" s="121"/>
      <c r="D95" s="121"/>
      <c r="E95" s="122"/>
      <c r="F95" s="121"/>
      <c r="G95" s="122"/>
      <c r="H95" s="123"/>
      <c r="I95" s="123"/>
      <c r="J95" s="124"/>
    </row>
    <row r="96" spans="1:10" ht="12.75" customHeight="1" x14ac:dyDescent="0.2">
      <c r="A96" s="114" t="s">
        <v>474</v>
      </c>
      <c r="B96" s="114" t="s">
        <v>21</v>
      </c>
      <c r="C96" s="114" t="s">
        <v>530</v>
      </c>
      <c r="D96" s="114" t="s">
        <v>135</v>
      </c>
      <c r="E96" s="115">
        <v>82401</v>
      </c>
      <c r="F96" s="114" t="s">
        <v>27</v>
      </c>
      <c r="G96" s="115" t="s">
        <v>245</v>
      </c>
      <c r="H96" s="116">
        <v>8000</v>
      </c>
      <c r="I96" s="116">
        <v>2608</v>
      </c>
      <c r="J96" s="115">
        <v>52</v>
      </c>
    </row>
    <row r="97" spans="1:10" ht="12.75" customHeight="1" x14ac:dyDescent="0.2">
      <c r="A97" s="117"/>
      <c r="B97" s="117" t="s">
        <v>475</v>
      </c>
      <c r="C97" s="117" t="s">
        <v>476</v>
      </c>
      <c r="D97" s="117" t="s">
        <v>477</v>
      </c>
      <c r="E97" s="118">
        <v>82442</v>
      </c>
      <c r="F97" s="117" t="s">
        <v>478</v>
      </c>
      <c r="G97" s="118" t="s">
        <v>250</v>
      </c>
      <c r="H97" s="119">
        <v>3600</v>
      </c>
      <c r="I97" s="119">
        <v>2401</v>
      </c>
      <c r="J97" s="118">
        <v>41</v>
      </c>
    </row>
    <row r="98" spans="1:10" ht="12.75" customHeight="1" x14ac:dyDescent="0.2">
      <c r="A98" s="120"/>
      <c r="B98" s="121"/>
      <c r="C98" s="121"/>
      <c r="D98" s="121"/>
      <c r="E98" s="122"/>
      <c r="F98" s="121"/>
      <c r="G98" s="122"/>
      <c r="H98" s="123"/>
      <c r="I98" s="123"/>
      <c r="J98" s="124"/>
    </row>
    <row r="99" spans="1:10" ht="12.75" customHeight="1" x14ac:dyDescent="0.2">
      <c r="A99" s="114" t="s">
        <v>479</v>
      </c>
      <c r="B99" s="114" t="s">
        <v>22</v>
      </c>
      <c r="C99" s="114" t="s">
        <v>108</v>
      </c>
      <c r="D99" s="114" t="s">
        <v>137</v>
      </c>
      <c r="E99" s="115">
        <v>82701</v>
      </c>
      <c r="F99" s="114" t="s">
        <v>25</v>
      </c>
      <c r="G99" s="115" t="s">
        <v>245</v>
      </c>
      <c r="H99" s="116">
        <v>6848</v>
      </c>
      <c r="I99" s="116">
        <v>2340</v>
      </c>
      <c r="J99" s="115">
        <v>52</v>
      </c>
    </row>
    <row r="100" spans="1:10" ht="12.75" customHeight="1" x14ac:dyDescent="0.2">
      <c r="A100" s="117"/>
      <c r="B100" s="117" t="s">
        <v>480</v>
      </c>
      <c r="C100" s="117" t="s">
        <v>481</v>
      </c>
      <c r="D100" s="117" t="s">
        <v>482</v>
      </c>
      <c r="E100" s="118">
        <v>82730</v>
      </c>
      <c r="F100" s="117" t="s">
        <v>483</v>
      </c>
      <c r="G100" s="118" t="s">
        <v>250</v>
      </c>
      <c r="H100" s="119">
        <v>2305</v>
      </c>
      <c r="I100" s="119">
        <v>1430</v>
      </c>
      <c r="J100" s="118">
        <v>52</v>
      </c>
    </row>
    <row r="101" spans="1:10" ht="12.75" customHeight="1" x14ac:dyDescent="0.2">
      <c r="B101" s="1"/>
    </row>
    <row r="102" spans="1:10" ht="12.75" customHeight="1" x14ac:dyDescent="0.2">
      <c r="B102" s="1"/>
    </row>
    <row r="103" spans="1:10" ht="12.75" customHeight="1" x14ac:dyDescent="0.2">
      <c r="B103" s="1"/>
    </row>
    <row r="104" spans="1:10" ht="12.75" customHeight="1" x14ac:dyDescent="0.2">
      <c r="B104" s="1"/>
    </row>
    <row r="105" spans="1:10" ht="12.75" customHeight="1" x14ac:dyDescent="0.2">
      <c r="B105" s="1"/>
    </row>
    <row r="106" spans="1:10" ht="12.75" customHeight="1" x14ac:dyDescent="0.2">
      <c r="B106" s="1"/>
    </row>
    <row r="107" spans="1:10" ht="12.75" customHeight="1" x14ac:dyDescent="0.2">
      <c r="B107" s="1"/>
    </row>
    <row r="108" spans="1:10" ht="12.75" customHeight="1" x14ac:dyDescent="0.2">
      <c r="B108" s="1"/>
    </row>
    <row r="109" spans="1:10" ht="12.75" customHeight="1" x14ac:dyDescent="0.2">
      <c r="B109" s="1"/>
    </row>
    <row r="110" spans="1:10" ht="12.75" customHeight="1" x14ac:dyDescent="0.2">
      <c r="B110" s="1"/>
    </row>
    <row r="111" spans="1:10" ht="12.75" customHeight="1" x14ac:dyDescent="0.2">
      <c r="B111" s="1"/>
    </row>
    <row r="112" spans="1:10" ht="12.75" customHeight="1" x14ac:dyDescent="0.2">
      <c r="B112" s="1"/>
    </row>
    <row r="113" spans="2:2" ht="12.75" customHeight="1" x14ac:dyDescent="0.2">
      <c r="B113" s="1"/>
    </row>
    <row r="114" spans="2:2" ht="12.75" customHeight="1" x14ac:dyDescent="0.2">
      <c r="B114" s="1"/>
    </row>
    <row r="115" spans="2:2" ht="12.75" customHeight="1" x14ac:dyDescent="0.2">
      <c r="B115" s="1"/>
    </row>
    <row r="116" spans="2:2" ht="12.75" customHeight="1" x14ac:dyDescent="0.2">
      <c r="B116" s="1"/>
    </row>
    <row r="117" spans="2:2" ht="12.75" customHeight="1" x14ac:dyDescent="0.2">
      <c r="B117" s="1"/>
    </row>
    <row r="118" spans="2:2" ht="12.75" customHeight="1" x14ac:dyDescent="0.2">
      <c r="B118" s="1"/>
    </row>
    <row r="119" spans="2:2" ht="12.75" customHeight="1" x14ac:dyDescent="0.2">
      <c r="B119" s="1"/>
    </row>
    <row r="120" spans="2:2" ht="12.75" customHeight="1" x14ac:dyDescent="0.2">
      <c r="B120" s="1"/>
    </row>
    <row r="121" spans="2:2" ht="12.75" customHeight="1" x14ac:dyDescent="0.2">
      <c r="B121" s="1"/>
    </row>
    <row r="122" spans="2:2" ht="12.75" customHeight="1" x14ac:dyDescent="0.2">
      <c r="B122" s="1"/>
    </row>
    <row r="123" spans="2:2" ht="12.75" customHeight="1" x14ac:dyDescent="0.2">
      <c r="B123" s="1"/>
    </row>
    <row r="124" spans="2:2" ht="12.75" customHeight="1" x14ac:dyDescent="0.2">
      <c r="B124" s="1"/>
    </row>
    <row r="125" spans="2:2" ht="12.75" customHeight="1" x14ac:dyDescent="0.2">
      <c r="B125" s="1"/>
    </row>
    <row r="126" spans="2:2" ht="12.75" customHeight="1" x14ac:dyDescent="0.2">
      <c r="B126" s="1"/>
    </row>
    <row r="127" spans="2:2" ht="12.75" customHeight="1" x14ac:dyDescent="0.2">
      <c r="B127" s="1"/>
    </row>
    <row r="128" spans="2:2" ht="12.75" customHeight="1" x14ac:dyDescent="0.2">
      <c r="B128" s="1"/>
    </row>
    <row r="129" spans="2:2" ht="12.75" customHeight="1" x14ac:dyDescent="0.2">
      <c r="B129" s="1"/>
    </row>
    <row r="130" spans="2:2" ht="12.75" customHeight="1" x14ac:dyDescent="0.2">
      <c r="B130" s="1"/>
    </row>
    <row r="131" spans="2:2" ht="12.75" customHeight="1" x14ac:dyDescent="0.2">
      <c r="B131" s="1"/>
    </row>
    <row r="132" spans="2:2" ht="12.75" customHeight="1" x14ac:dyDescent="0.2">
      <c r="B132" s="1"/>
    </row>
    <row r="133" spans="2:2" ht="12.75" customHeight="1" x14ac:dyDescent="0.2">
      <c r="B133" s="1"/>
    </row>
    <row r="134" spans="2:2" ht="12.75" customHeight="1" x14ac:dyDescent="0.2">
      <c r="B134" s="1"/>
    </row>
    <row r="135" spans="2:2" ht="12.75" customHeight="1" x14ac:dyDescent="0.2">
      <c r="B135" s="1"/>
    </row>
    <row r="136" spans="2:2" ht="12.75" customHeight="1" x14ac:dyDescent="0.2">
      <c r="B136" s="1"/>
    </row>
    <row r="137" spans="2:2" ht="12.75" customHeight="1" x14ac:dyDescent="0.2">
      <c r="B137" s="1"/>
    </row>
    <row r="138" spans="2:2" ht="12.75" customHeight="1" x14ac:dyDescent="0.2">
      <c r="B138" s="1"/>
    </row>
    <row r="139" spans="2:2" ht="12.75" customHeight="1" x14ac:dyDescent="0.2">
      <c r="B139" s="1"/>
    </row>
    <row r="140" spans="2:2" ht="12.75" customHeight="1" x14ac:dyDescent="0.2">
      <c r="B140" s="1"/>
    </row>
    <row r="141" spans="2:2" ht="12.75" customHeight="1" x14ac:dyDescent="0.2">
      <c r="B141" s="1"/>
    </row>
    <row r="142" spans="2:2" ht="12.75" customHeight="1" x14ac:dyDescent="0.2">
      <c r="B142" s="1"/>
    </row>
    <row r="143" spans="2:2" ht="12.75" customHeight="1" x14ac:dyDescent="0.2">
      <c r="B143" s="1"/>
    </row>
    <row r="144" spans="2:2" ht="12.75" customHeight="1" x14ac:dyDescent="0.2">
      <c r="B144" s="1"/>
    </row>
    <row r="145" spans="2:2" ht="12.75" customHeight="1" x14ac:dyDescent="0.2">
      <c r="B145" s="1"/>
    </row>
    <row r="146" spans="2:2" ht="12.75" customHeight="1" x14ac:dyDescent="0.2">
      <c r="B146" s="1"/>
    </row>
    <row r="147" spans="2:2" ht="12.75" customHeight="1" x14ac:dyDescent="0.2">
      <c r="B147" s="1"/>
    </row>
    <row r="148" spans="2:2" ht="12.75" customHeight="1" x14ac:dyDescent="0.2">
      <c r="B148" s="1"/>
    </row>
    <row r="149" spans="2:2" ht="12.75" customHeight="1" x14ac:dyDescent="0.2">
      <c r="B149" s="1"/>
    </row>
    <row r="150" spans="2:2" ht="12.75" customHeight="1" x14ac:dyDescent="0.2">
      <c r="B150" s="1"/>
    </row>
    <row r="151" spans="2:2" ht="12.75" customHeight="1" x14ac:dyDescent="0.2">
      <c r="B151" s="1"/>
    </row>
    <row r="152" spans="2:2" ht="12.75" customHeight="1" x14ac:dyDescent="0.2">
      <c r="B152" s="1"/>
    </row>
    <row r="153" spans="2:2" ht="12.75" customHeight="1" x14ac:dyDescent="0.2">
      <c r="B153" s="1"/>
    </row>
    <row r="154" spans="2:2" ht="12.75" customHeight="1" x14ac:dyDescent="0.2">
      <c r="B154" s="1"/>
    </row>
    <row r="155" spans="2:2" ht="12.75" customHeight="1" x14ac:dyDescent="0.2">
      <c r="B155" s="1"/>
    </row>
    <row r="156" spans="2:2" ht="12.75" customHeight="1" x14ac:dyDescent="0.2">
      <c r="B156" s="1"/>
    </row>
    <row r="157" spans="2:2" ht="12.75" customHeight="1" x14ac:dyDescent="0.2">
      <c r="B157" s="1"/>
    </row>
    <row r="158" spans="2:2" ht="12.75" customHeight="1" x14ac:dyDescent="0.2">
      <c r="B158" s="1"/>
    </row>
    <row r="159" spans="2:2" ht="12.75" customHeight="1" x14ac:dyDescent="0.2">
      <c r="B159" s="1"/>
    </row>
    <row r="160" spans="2:2" ht="12.75" customHeight="1" x14ac:dyDescent="0.2">
      <c r="B160" s="1"/>
    </row>
    <row r="161" spans="2:2" ht="12.75" customHeight="1" x14ac:dyDescent="0.2">
      <c r="B161" s="1"/>
    </row>
    <row r="162" spans="2:2" ht="12.75" customHeight="1" x14ac:dyDescent="0.2">
      <c r="B162" s="1"/>
    </row>
    <row r="163" spans="2:2" ht="12.75" customHeight="1" x14ac:dyDescent="0.2">
      <c r="B163" s="1"/>
    </row>
    <row r="164" spans="2:2" ht="12.75" customHeight="1" x14ac:dyDescent="0.2">
      <c r="B164" s="1"/>
    </row>
    <row r="165" spans="2:2" ht="12.75" customHeight="1" x14ac:dyDescent="0.2">
      <c r="B165" s="1"/>
    </row>
    <row r="166" spans="2:2" ht="12.75" customHeight="1" x14ac:dyDescent="0.2">
      <c r="B166" s="1"/>
    </row>
    <row r="167" spans="2:2" ht="12.75" customHeight="1" x14ac:dyDescent="0.2">
      <c r="B167" s="1"/>
    </row>
    <row r="168" spans="2:2" ht="12.75" customHeight="1" x14ac:dyDescent="0.2">
      <c r="B168" s="1"/>
    </row>
    <row r="169" spans="2:2" ht="12.75" customHeight="1" x14ac:dyDescent="0.2">
      <c r="B169" s="1"/>
    </row>
    <row r="170" spans="2:2" ht="12.75" customHeight="1" x14ac:dyDescent="0.2">
      <c r="B170" s="1"/>
    </row>
    <row r="171" spans="2:2" ht="12.75" customHeight="1" x14ac:dyDescent="0.2">
      <c r="B171" s="1"/>
    </row>
    <row r="172" spans="2:2" ht="12.75" customHeight="1" x14ac:dyDescent="0.2">
      <c r="B172" s="1"/>
    </row>
    <row r="173" spans="2:2" ht="12.75" customHeight="1" x14ac:dyDescent="0.2">
      <c r="B173" s="1"/>
    </row>
    <row r="174" spans="2:2" ht="12.75" customHeight="1" x14ac:dyDescent="0.2">
      <c r="B174" s="1"/>
    </row>
    <row r="175" spans="2:2" ht="12.75" customHeight="1" x14ac:dyDescent="0.2">
      <c r="B175" s="1"/>
    </row>
    <row r="176" spans="2:2" ht="12.75" customHeight="1" x14ac:dyDescent="0.2">
      <c r="B176" s="1"/>
    </row>
    <row r="177" spans="2:2" ht="12.75" customHeight="1" x14ac:dyDescent="0.2">
      <c r="B177" s="1"/>
    </row>
    <row r="178" spans="2:2" ht="12.75" customHeight="1" x14ac:dyDescent="0.2">
      <c r="B178" s="1"/>
    </row>
    <row r="179" spans="2:2" ht="12.75" customHeight="1" x14ac:dyDescent="0.2"/>
  </sheetData>
  <pageMargins left="0.25" right="0.25" top="0.75" bottom="0.75" header="0.3" footer="0.3"/>
  <pageSetup paperSize="5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5"/>
  <sheetViews>
    <sheetView zoomScaleNormal="100" workbookViewId="0">
      <selection sqref="A1:J1"/>
    </sheetView>
  </sheetViews>
  <sheetFormatPr defaultRowHeight="12.75" x14ac:dyDescent="0.2"/>
  <cols>
    <col min="1" max="1" width="34.7109375" customWidth="1"/>
    <col min="2" max="2" width="11.5703125" customWidth="1"/>
    <col min="3" max="3" width="13.140625" customWidth="1"/>
    <col min="5" max="5" width="10.85546875" customWidth="1"/>
    <col min="6" max="6" width="15" style="54" customWidth="1"/>
    <col min="7" max="7" width="12.7109375" customWidth="1"/>
    <col min="8" max="8" width="11.28515625" customWidth="1"/>
    <col min="9" max="9" width="11.42578125" customWidth="1"/>
  </cols>
  <sheetData>
    <row r="1" spans="1:10" x14ac:dyDescent="0.2">
      <c r="A1" s="273" t="s">
        <v>517</v>
      </c>
      <c r="B1" s="278"/>
      <c r="C1" s="278"/>
      <c r="D1" s="278"/>
      <c r="E1" s="278"/>
      <c r="F1" s="278"/>
      <c r="G1" s="278"/>
      <c r="H1" s="278"/>
      <c r="I1" s="278"/>
      <c r="J1" s="278"/>
    </row>
    <row r="2" spans="1:10" ht="38.25" x14ac:dyDescent="0.2">
      <c r="A2" s="27"/>
      <c r="B2" s="28" t="s">
        <v>140</v>
      </c>
      <c r="C2" s="33" t="s">
        <v>141</v>
      </c>
      <c r="D2" s="49" t="s">
        <v>142</v>
      </c>
      <c r="E2" s="49" t="s">
        <v>143</v>
      </c>
      <c r="F2" s="50" t="s">
        <v>144</v>
      </c>
      <c r="G2" s="49" t="s">
        <v>145</v>
      </c>
      <c r="H2" s="49" t="s">
        <v>146</v>
      </c>
      <c r="I2" s="49" t="s">
        <v>147</v>
      </c>
      <c r="J2" s="51" t="s">
        <v>148</v>
      </c>
    </row>
    <row r="4" spans="1:10" x14ac:dyDescent="0.2">
      <c r="A4" s="5" t="s">
        <v>75</v>
      </c>
      <c r="B4" s="14"/>
    </row>
    <row r="5" spans="1:10" ht="15" x14ac:dyDescent="0.2">
      <c r="A5" s="1" t="s">
        <v>10</v>
      </c>
      <c r="B5" s="4">
        <v>100512</v>
      </c>
      <c r="C5" s="52" t="s">
        <v>70</v>
      </c>
      <c r="D5" s="53">
        <v>26.85</v>
      </c>
      <c r="E5" s="53">
        <v>11.85</v>
      </c>
      <c r="F5" s="55">
        <f>E5/D5*100%</f>
        <v>0.44134078212290501</v>
      </c>
      <c r="G5" s="53">
        <v>33.53</v>
      </c>
      <c r="H5" s="53">
        <v>60.38</v>
      </c>
      <c r="I5" s="53">
        <f>H5/B5*1000</f>
        <v>0.60072429162687035</v>
      </c>
      <c r="J5" s="52">
        <v>89</v>
      </c>
    </row>
    <row r="6" spans="1:10" ht="15" x14ac:dyDescent="0.2">
      <c r="A6" s="39" t="s">
        <v>12</v>
      </c>
      <c r="B6" s="41">
        <v>79955</v>
      </c>
      <c r="C6" s="40" t="s">
        <v>70</v>
      </c>
      <c r="D6" s="42">
        <v>8</v>
      </c>
      <c r="E6" s="42">
        <v>8</v>
      </c>
      <c r="F6" s="160">
        <f>E6/D6*100%</f>
        <v>1</v>
      </c>
      <c r="G6" s="42">
        <v>23</v>
      </c>
      <c r="H6" s="42">
        <v>31</v>
      </c>
      <c r="I6" s="42">
        <f>H6/B6*1000</f>
        <v>0.38771809142642738</v>
      </c>
      <c r="J6" s="40">
        <v>34</v>
      </c>
    </row>
    <row r="7" spans="1:10" ht="15" x14ac:dyDescent="0.2">
      <c r="A7" s="1"/>
      <c r="B7" s="4"/>
      <c r="D7" s="16"/>
      <c r="E7" s="16"/>
      <c r="G7" s="16"/>
      <c r="H7" s="16"/>
      <c r="I7" s="16"/>
    </row>
    <row r="8" spans="1:10" x14ac:dyDescent="0.2">
      <c r="A8" s="5" t="s">
        <v>72</v>
      </c>
      <c r="B8" s="10"/>
      <c r="C8" s="7"/>
      <c r="D8" s="17"/>
      <c r="E8" s="17"/>
      <c r="F8" s="57"/>
      <c r="G8" s="17"/>
      <c r="H8" s="17"/>
      <c r="I8" s="17"/>
      <c r="J8" s="7"/>
    </row>
    <row r="9" spans="1:10" ht="15" x14ac:dyDescent="0.2">
      <c r="A9" s="1" t="s">
        <v>2</v>
      </c>
      <c r="B9" s="4">
        <v>47026</v>
      </c>
      <c r="C9" t="s">
        <v>70</v>
      </c>
      <c r="D9" s="16">
        <v>8</v>
      </c>
      <c r="E9" s="16">
        <v>4</v>
      </c>
      <c r="F9" s="54">
        <f t="shared" ref="F9:F14" si="0">E9/D9</f>
        <v>0.5</v>
      </c>
      <c r="G9" s="16">
        <v>28.55</v>
      </c>
      <c r="H9" s="16">
        <v>36.549999999999997</v>
      </c>
      <c r="I9" s="16">
        <f t="shared" ref="I9:I14" si="1">H9/B9*1000</f>
        <v>0.77722961765831655</v>
      </c>
      <c r="J9">
        <v>48</v>
      </c>
    </row>
    <row r="10" spans="1:10" ht="15" x14ac:dyDescent="0.2">
      <c r="A10" s="39" t="s">
        <v>18</v>
      </c>
      <c r="B10" s="41">
        <v>42272</v>
      </c>
      <c r="C10" s="40" t="s">
        <v>70</v>
      </c>
      <c r="D10" s="42">
        <v>19.18</v>
      </c>
      <c r="E10" s="42">
        <v>3</v>
      </c>
      <c r="F10" s="56">
        <f t="shared" si="0"/>
        <v>0.15641293013555788</v>
      </c>
      <c r="G10" s="42">
        <v>7</v>
      </c>
      <c r="H10" s="42">
        <v>26.18</v>
      </c>
      <c r="I10" s="42">
        <f t="shared" si="1"/>
        <v>0.61932248296744885</v>
      </c>
      <c r="J10" s="40">
        <v>45</v>
      </c>
    </row>
    <row r="11" spans="1:10" ht="15" x14ac:dyDescent="0.2">
      <c r="A11" s="1" t="s">
        <v>6</v>
      </c>
      <c r="B11" s="4">
        <v>39234</v>
      </c>
      <c r="C11" t="s">
        <v>71</v>
      </c>
      <c r="D11" s="16">
        <v>11.73</v>
      </c>
      <c r="E11" s="16">
        <v>0</v>
      </c>
      <c r="F11" s="54">
        <f t="shared" si="0"/>
        <v>0</v>
      </c>
      <c r="G11" s="16">
        <v>2.5</v>
      </c>
      <c r="H11" s="16">
        <v>14.23</v>
      </c>
      <c r="I11" s="16">
        <f t="shared" si="1"/>
        <v>0.36269562114492532</v>
      </c>
      <c r="J11">
        <v>16</v>
      </c>
    </row>
    <row r="12" spans="1:10" ht="15" x14ac:dyDescent="0.2">
      <c r="A12" s="39" t="s">
        <v>0</v>
      </c>
      <c r="B12" s="41">
        <v>37066</v>
      </c>
      <c r="C12" s="47" t="s">
        <v>71</v>
      </c>
      <c r="D12" s="42">
        <v>5</v>
      </c>
      <c r="E12" s="42">
        <v>2.75</v>
      </c>
      <c r="F12" s="56">
        <f t="shared" si="0"/>
        <v>0.55000000000000004</v>
      </c>
      <c r="G12" s="42">
        <v>12.3</v>
      </c>
      <c r="H12" s="42">
        <v>17.3</v>
      </c>
      <c r="I12" s="42">
        <f t="shared" si="1"/>
        <v>0.46673501321966226</v>
      </c>
      <c r="J12" s="40">
        <v>24</v>
      </c>
    </row>
    <row r="13" spans="1:10" ht="15" x14ac:dyDescent="0.2">
      <c r="A13" s="1" t="s">
        <v>16</v>
      </c>
      <c r="B13" s="4">
        <v>30921</v>
      </c>
      <c r="C13" t="s">
        <v>70</v>
      </c>
      <c r="D13" s="16">
        <v>8.5</v>
      </c>
      <c r="E13" s="16">
        <v>2.5</v>
      </c>
      <c r="F13" s="54">
        <f t="shared" si="0"/>
        <v>0.29411764705882354</v>
      </c>
      <c r="G13" s="16">
        <v>16</v>
      </c>
      <c r="H13" s="16">
        <v>24.5</v>
      </c>
      <c r="I13" s="16">
        <f t="shared" si="1"/>
        <v>0.79234177419876461</v>
      </c>
      <c r="J13">
        <v>36</v>
      </c>
    </row>
    <row r="14" spans="1:10" ht="15" x14ac:dyDescent="0.2">
      <c r="A14" s="39" t="s">
        <v>14</v>
      </c>
      <c r="B14" s="41">
        <v>29624</v>
      </c>
      <c r="C14" s="40" t="s">
        <v>70</v>
      </c>
      <c r="D14" s="42">
        <v>7</v>
      </c>
      <c r="E14" s="42">
        <v>4</v>
      </c>
      <c r="F14" s="56">
        <f t="shared" si="0"/>
        <v>0.5714285714285714</v>
      </c>
      <c r="G14" s="42">
        <v>18.57</v>
      </c>
      <c r="H14" s="42">
        <v>25.57</v>
      </c>
      <c r="I14" s="42">
        <f t="shared" si="1"/>
        <v>0.86315149878476904</v>
      </c>
      <c r="J14" s="40">
        <v>34</v>
      </c>
    </row>
    <row r="15" spans="1:10" ht="15" x14ac:dyDescent="0.2">
      <c r="A15" s="1"/>
      <c r="B15" s="4"/>
      <c r="D15" s="16"/>
      <c r="E15" s="16"/>
      <c r="G15" s="16"/>
      <c r="H15" s="16"/>
      <c r="I15" s="16"/>
    </row>
    <row r="16" spans="1:10" x14ac:dyDescent="0.2">
      <c r="A16" s="5" t="s">
        <v>73</v>
      </c>
      <c r="B16" s="10"/>
      <c r="C16" s="7"/>
      <c r="D16" s="17"/>
      <c r="E16" s="17"/>
      <c r="F16" s="57"/>
      <c r="G16" s="17"/>
      <c r="H16" s="17"/>
      <c r="I16" s="17"/>
      <c r="J16" s="7"/>
    </row>
    <row r="17" spans="1:10" ht="15" x14ac:dyDescent="0.2">
      <c r="A17" s="1" t="s">
        <v>19</v>
      </c>
      <c r="B17" s="4">
        <v>23331</v>
      </c>
      <c r="C17" s="2" t="s">
        <v>70</v>
      </c>
      <c r="D17" s="16">
        <v>26.55</v>
      </c>
      <c r="E17" s="16">
        <v>8</v>
      </c>
      <c r="F17" s="54">
        <f t="shared" ref="F17:F18" si="2">E17/D17</f>
        <v>0.30131826741996232</v>
      </c>
      <c r="G17" s="16">
        <v>5.0999999999999996</v>
      </c>
      <c r="H17" s="16">
        <v>31.65</v>
      </c>
      <c r="I17" s="16">
        <f t="shared" ref="I17:I23" si="3">H17/B17*1000</f>
        <v>1.3565642278513566</v>
      </c>
      <c r="J17">
        <v>40</v>
      </c>
    </row>
    <row r="18" spans="1:10" ht="15" x14ac:dyDescent="0.2">
      <c r="A18" s="39" t="s">
        <v>20</v>
      </c>
      <c r="B18" s="41">
        <v>20450</v>
      </c>
      <c r="C18" s="40" t="s">
        <v>70</v>
      </c>
      <c r="D18" s="42">
        <v>2.08</v>
      </c>
      <c r="E18" s="42">
        <v>2.08</v>
      </c>
      <c r="F18" s="162">
        <f t="shared" si="2"/>
        <v>1</v>
      </c>
      <c r="G18" s="42">
        <v>6.47</v>
      </c>
      <c r="H18" s="42">
        <v>8.5500000000000007</v>
      </c>
      <c r="I18" s="42">
        <f t="shared" si="3"/>
        <v>0.41809290953545231</v>
      </c>
      <c r="J18" s="40">
        <v>20</v>
      </c>
    </row>
    <row r="19" spans="1:10" ht="15" x14ac:dyDescent="0.2">
      <c r="A19" s="1" t="s">
        <v>11</v>
      </c>
      <c r="B19" s="4">
        <v>19581</v>
      </c>
      <c r="C19" t="s">
        <v>70</v>
      </c>
      <c r="D19" s="16">
        <v>18.63</v>
      </c>
      <c r="E19" s="16">
        <v>2.63</v>
      </c>
      <c r="F19" s="54">
        <f>E19/D19</f>
        <v>0.14117015566290927</v>
      </c>
      <c r="G19" s="16">
        <v>0</v>
      </c>
      <c r="H19" s="16">
        <v>18.63</v>
      </c>
      <c r="I19" s="16">
        <f t="shared" si="3"/>
        <v>0.95143251110770644</v>
      </c>
      <c r="J19">
        <v>29</v>
      </c>
    </row>
    <row r="20" spans="1:10" ht="15" x14ac:dyDescent="0.2">
      <c r="A20" s="39" t="s">
        <v>3</v>
      </c>
      <c r="B20" s="41">
        <v>14537</v>
      </c>
      <c r="C20" s="40" t="s">
        <v>71</v>
      </c>
      <c r="D20" s="42">
        <v>2</v>
      </c>
      <c r="E20" s="42">
        <v>0</v>
      </c>
      <c r="F20" s="56">
        <v>0</v>
      </c>
      <c r="G20" s="42">
        <v>6</v>
      </c>
      <c r="H20" s="42">
        <v>8</v>
      </c>
      <c r="I20" s="42">
        <f t="shared" si="3"/>
        <v>0.55031987342642907</v>
      </c>
      <c r="J20" s="40">
        <v>15</v>
      </c>
    </row>
    <row r="21" spans="1:10" ht="15" x14ac:dyDescent="0.2">
      <c r="A21" s="1" t="s">
        <v>4</v>
      </c>
      <c r="B21" s="4">
        <v>13751</v>
      </c>
      <c r="C21" s="2" t="s">
        <v>70</v>
      </c>
      <c r="D21" s="16">
        <v>2</v>
      </c>
      <c r="E21" s="16">
        <v>2</v>
      </c>
      <c r="F21" s="54">
        <v>1</v>
      </c>
      <c r="G21" s="16">
        <v>20</v>
      </c>
      <c r="H21" s="16">
        <v>22</v>
      </c>
      <c r="I21" s="16">
        <f t="shared" si="3"/>
        <v>1.5998836448258309</v>
      </c>
      <c r="J21">
        <v>24</v>
      </c>
    </row>
    <row r="22" spans="1:10" ht="15" x14ac:dyDescent="0.2">
      <c r="A22" s="39" t="s">
        <v>7</v>
      </c>
      <c r="B22" s="41">
        <v>12498</v>
      </c>
      <c r="C22" s="47" t="s">
        <v>71</v>
      </c>
      <c r="D22" s="42">
        <v>1</v>
      </c>
      <c r="E22" s="42">
        <v>0</v>
      </c>
      <c r="F22" s="56">
        <v>1</v>
      </c>
      <c r="G22" s="42">
        <v>3</v>
      </c>
      <c r="H22" s="42">
        <v>4</v>
      </c>
      <c r="I22" s="42">
        <f t="shared" si="3"/>
        <v>0.3200512081933109</v>
      </c>
      <c r="J22" s="40">
        <v>5</v>
      </c>
    </row>
    <row r="23" spans="1:10" ht="15" x14ac:dyDescent="0.2">
      <c r="A23" s="1" t="s">
        <v>1</v>
      </c>
      <c r="B23" s="4">
        <v>11521</v>
      </c>
      <c r="C23" t="s">
        <v>71</v>
      </c>
      <c r="D23" s="16">
        <v>5.59</v>
      </c>
      <c r="E23" s="16">
        <v>0</v>
      </c>
      <c r="F23" s="54">
        <v>0</v>
      </c>
      <c r="G23" s="16">
        <v>0.35</v>
      </c>
      <c r="H23" s="16">
        <v>5.94</v>
      </c>
      <c r="I23" s="16">
        <f t="shared" si="3"/>
        <v>0.5155802447704193</v>
      </c>
      <c r="J23">
        <v>16</v>
      </c>
    </row>
    <row r="24" spans="1:10" ht="15" x14ac:dyDescent="0.2">
      <c r="A24" s="223"/>
      <c r="B24" s="4"/>
      <c r="C24" s="93"/>
      <c r="D24" s="224"/>
      <c r="E24" s="224"/>
      <c r="F24" s="225"/>
      <c r="G24" s="224"/>
      <c r="H24" s="224"/>
      <c r="I24" s="224"/>
      <c r="J24" s="93"/>
    </row>
    <row r="25" spans="1:10" x14ac:dyDescent="0.2">
      <c r="A25" s="5" t="s">
        <v>74</v>
      </c>
      <c r="B25" s="10"/>
      <c r="C25" s="7"/>
      <c r="D25" s="17"/>
      <c r="E25" s="17"/>
      <c r="F25" s="57"/>
      <c r="G25" s="17"/>
      <c r="H25" s="17"/>
      <c r="I25" s="17"/>
      <c r="J25" s="7"/>
    </row>
    <row r="26" spans="1:10" ht="15" x14ac:dyDescent="0.2">
      <c r="A26" s="223" t="s">
        <v>17</v>
      </c>
      <c r="B26" s="182">
        <v>8728</v>
      </c>
      <c r="C26" s="93" t="s">
        <v>70</v>
      </c>
      <c r="D26" s="224">
        <v>1</v>
      </c>
      <c r="E26" s="224">
        <v>1</v>
      </c>
      <c r="F26" s="225">
        <v>1</v>
      </c>
      <c r="G26" s="224">
        <v>12</v>
      </c>
      <c r="H26" s="224">
        <v>13</v>
      </c>
      <c r="I26" s="224">
        <f t="shared" ref="I26:I33" si="4">H26/B26*1000</f>
        <v>1.4894592117323557</v>
      </c>
      <c r="J26" s="93">
        <v>17</v>
      </c>
    </row>
    <row r="27" spans="1:10" ht="15" x14ac:dyDescent="0.2">
      <c r="A27" s="177" t="s">
        <v>15</v>
      </c>
      <c r="B27" s="205">
        <v>8605</v>
      </c>
      <c r="C27" s="161" t="s">
        <v>71</v>
      </c>
      <c r="D27" s="163">
        <v>3</v>
      </c>
      <c r="E27" s="163">
        <v>0</v>
      </c>
      <c r="F27" s="162">
        <v>0</v>
      </c>
      <c r="G27" s="163">
        <v>4.0999999999999996</v>
      </c>
      <c r="H27" s="163">
        <v>7.1</v>
      </c>
      <c r="I27" s="163">
        <f t="shared" si="4"/>
        <v>0.82510168506682158</v>
      </c>
      <c r="J27" s="161">
        <v>11</v>
      </c>
    </row>
    <row r="28" spans="1:10" ht="15" x14ac:dyDescent="0.2">
      <c r="A28" s="223" t="s">
        <v>9</v>
      </c>
      <c r="B28" s="195">
        <v>8447</v>
      </c>
      <c r="C28" s="93" t="s">
        <v>71</v>
      </c>
      <c r="D28" s="224">
        <v>5</v>
      </c>
      <c r="E28" s="224">
        <v>0</v>
      </c>
      <c r="F28" s="225">
        <v>0.11111111111111099</v>
      </c>
      <c r="G28" s="224">
        <v>1.83</v>
      </c>
      <c r="H28" s="224">
        <v>6.83</v>
      </c>
      <c r="I28" s="224">
        <f t="shared" si="4"/>
        <v>0.80857109032792707</v>
      </c>
      <c r="J28" s="93">
        <v>9</v>
      </c>
    </row>
    <row r="29" spans="1:10" ht="15" x14ac:dyDescent="0.2">
      <c r="A29" s="177" t="s">
        <v>21</v>
      </c>
      <c r="B29" s="178">
        <v>7685</v>
      </c>
      <c r="C29" s="161" t="s">
        <v>71</v>
      </c>
      <c r="D29" s="163">
        <v>2</v>
      </c>
      <c r="E29" s="163">
        <v>0</v>
      </c>
      <c r="F29" s="162">
        <v>0</v>
      </c>
      <c r="G29" s="163">
        <v>3.45</v>
      </c>
      <c r="H29" s="163">
        <v>5.45</v>
      </c>
      <c r="I29" s="163">
        <f t="shared" si="4"/>
        <v>0.70917371502927784</v>
      </c>
      <c r="J29" s="161">
        <v>10</v>
      </c>
    </row>
    <row r="30" spans="1:10" ht="15" x14ac:dyDescent="0.2">
      <c r="A30" s="223" t="s">
        <v>5</v>
      </c>
      <c r="B30" s="198">
        <v>7181</v>
      </c>
      <c r="C30" s="93" t="s">
        <v>71</v>
      </c>
      <c r="D30" s="224">
        <v>9</v>
      </c>
      <c r="E30" s="224">
        <v>0</v>
      </c>
      <c r="F30" s="225">
        <v>0</v>
      </c>
      <c r="G30" s="224">
        <v>0</v>
      </c>
      <c r="H30" s="224">
        <v>9</v>
      </c>
      <c r="I30" s="224">
        <f t="shared" si="4"/>
        <v>1.2533073388107507</v>
      </c>
      <c r="J30" s="93">
        <v>9</v>
      </c>
    </row>
    <row r="31" spans="1:10" ht="15" x14ac:dyDescent="0.2">
      <c r="A31" s="177" t="s">
        <v>22</v>
      </c>
      <c r="B31" s="178">
        <v>6838</v>
      </c>
      <c r="C31" s="161" t="s">
        <v>71</v>
      </c>
      <c r="D31" s="163">
        <v>4.75</v>
      </c>
      <c r="E31" s="163">
        <v>0</v>
      </c>
      <c r="F31" s="162">
        <v>0</v>
      </c>
      <c r="G31" s="163">
        <v>1.1499999999999999</v>
      </c>
      <c r="H31" s="163">
        <v>5.9</v>
      </c>
      <c r="I31" s="163">
        <f t="shared" si="4"/>
        <v>0.86282538754021654</v>
      </c>
      <c r="J31" s="161">
        <v>10</v>
      </c>
    </row>
    <row r="32" spans="1:10" ht="15" x14ac:dyDescent="0.2">
      <c r="A32" s="223" t="s">
        <v>8</v>
      </c>
      <c r="B32" s="194">
        <v>4621</v>
      </c>
      <c r="C32" s="93" t="s">
        <v>71</v>
      </c>
      <c r="D32" s="224">
        <v>2</v>
      </c>
      <c r="E32" s="224">
        <v>0</v>
      </c>
      <c r="F32" s="225">
        <v>0</v>
      </c>
      <c r="G32" s="224">
        <v>1</v>
      </c>
      <c r="H32" s="224">
        <v>3</v>
      </c>
      <c r="I32" s="224">
        <f t="shared" si="4"/>
        <v>0.6492101276779918</v>
      </c>
      <c r="J32" s="93">
        <v>3</v>
      </c>
    </row>
    <row r="33" spans="1:10" ht="15" x14ac:dyDescent="0.2">
      <c r="A33" s="177" t="s">
        <v>13</v>
      </c>
      <c r="B33" s="178">
        <v>2467</v>
      </c>
      <c r="C33" s="161" t="s">
        <v>71</v>
      </c>
      <c r="D33" s="163">
        <v>4.4800000000000004</v>
      </c>
      <c r="E33" s="163">
        <v>0</v>
      </c>
      <c r="F33" s="162">
        <v>0</v>
      </c>
      <c r="G33" s="163">
        <v>0</v>
      </c>
      <c r="H33" s="163">
        <v>4.4800000000000004</v>
      </c>
      <c r="I33" s="163">
        <f t="shared" si="4"/>
        <v>1.8159708147547631</v>
      </c>
      <c r="J33" s="161">
        <v>6</v>
      </c>
    </row>
    <row r="34" spans="1:10" x14ac:dyDescent="0.2">
      <c r="B34" s="4"/>
      <c r="D34" s="16"/>
      <c r="E34" s="16"/>
      <c r="G34" s="16"/>
      <c r="H34" s="16"/>
      <c r="I34" s="16"/>
    </row>
    <row r="35" spans="1:10" ht="15" x14ac:dyDescent="0.25">
      <c r="A35" s="6" t="s">
        <v>76</v>
      </c>
      <c r="B35" s="15">
        <f>SUM(B5:B33)</f>
        <v>576851</v>
      </c>
      <c r="C35" s="12">
        <v>11</v>
      </c>
      <c r="D35" s="18">
        <f>SUM(D5:D33)</f>
        <v>183.34</v>
      </c>
      <c r="E35" s="18">
        <f>SUM(E5:E33)</f>
        <v>51.81</v>
      </c>
      <c r="F35" s="58">
        <f>AVERAGE(F5:F33)</f>
        <v>0.35073475934521037</v>
      </c>
      <c r="G35" s="18">
        <f>SUM(G5:G33)</f>
        <v>205.89999999999998</v>
      </c>
      <c r="H35" s="18">
        <f>SUM(H5:H33)</f>
        <v>389.23999999999995</v>
      </c>
      <c r="I35" s="18">
        <f>AVERAGE(I5:I33)</f>
        <v>0.82588966876859982</v>
      </c>
      <c r="J35" s="18">
        <f>SUM(J5:J33)</f>
        <v>550</v>
      </c>
    </row>
  </sheetData>
  <mergeCells count="1">
    <mergeCell ref="A1:J1"/>
  </mergeCells>
  <pageMargins left="0.25" right="0.25" top="0.75" bottom="0.75" header="0.3" footer="0.3"/>
  <pageSetup paperSize="5" scale="97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0"/>
  <sheetViews>
    <sheetView zoomScale="90" zoomScaleNormal="90" workbookViewId="0">
      <selection activeCell="Q14" sqref="Q14"/>
    </sheetView>
  </sheetViews>
  <sheetFormatPr defaultRowHeight="12.75" x14ac:dyDescent="0.2"/>
  <cols>
    <col min="1" max="1" width="36.140625" customWidth="1"/>
    <col min="2" max="2" width="11.28515625" customWidth="1"/>
    <col min="3" max="3" width="11.7109375" customWidth="1"/>
    <col min="4" max="4" width="11.140625" customWidth="1"/>
    <col min="5" max="5" width="12" bestFit="1" customWidth="1"/>
    <col min="7" max="7" width="10.5703125" customWidth="1"/>
    <col min="8" max="8" width="10.85546875" customWidth="1"/>
    <col min="9" max="9" width="11" bestFit="1" customWidth="1"/>
  </cols>
  <sheetData>
    <row r="1" spans="1:10" s="26" customFormat="1" x14ac:dyDescent="0.2">
      <c r="A1" s="279" t="s">
        <v>518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s="26" customFormat="1" ht="38.25" x14ac:dyDescent="0.2">
      <c r="A2" s="59"/>
      <c r="B2" s="34" t="s">
        <v>140</v>
      </c>
      <c r="C2" s="60" t="s">
        <v>149</v>
      </c>
      <c r="D2" s="60" t="s">
        <v>150</v>
      </c>
      <c r="E2" s="60" t="s">
        <v>151</v>
      </c>
      <c r="F2" s="61" t="s">
        <v>152</v>
      </c>
      <c r="G2" s="60" t="s">
        <v>153</v>
      </c>
      <c r="H2" s="61" t="s">
        <v>154</v>
      </c>
      <c r="I2" s="60" t="s">
        <v>155</v>
      </c>
      <c r="J2" s="61" t="s">
        <v>156</v>
      </c>
    </row>
    <row r="3" spans="1:10" x14ac:dyDescent="0.2">
      <c r="E3" s="19"/>
      <c r="G3" s="19"/>
      <c r="I3" s="19"/>
    </row>
    <row r="4" spans="1:10" x14ac:dyDescent="0.2">
      <c r="A4" s="5" t="s">
        <v>75</v>
      </c>
      <c r="B4" s="14"/>
      <c r="C4" s="20"/>
      <c r="D4" s="62"/>
      <c r="E4" s="20"/>
      <c r="F4" s="57"/>
      <c r="G4" s="20"/>
      <c r="H4" s="57"/>
      <c r="I4" s="20"/>
      <c r="J4" s="57"/>
    </row>
    <row r="5" spans="1:10" ht="15" x14ac:dyDescent="0.2">
      <c r="A5" s="1" t="s">
        <v>10</v>
      </c>
      <c r="B5" s="4">
        <v>100512</v>
      </c>
      <c r="C5" s="226">
        <v>4359308</v>
      </c>
      <c r="D5" s="63">
        <f>C5/B5</f>
        <v>43.371020375676537</v>
      </c>
      <c r="E5" s="19">
        <v>3836883</v>
      </c>
      <c r="F5" s="54">
        <f>E5/C5*100%</f>
        <v>0.88015873161520131</v>
      </c>
      <c r="G5" s="19">
        <v>344378</v>
      </c>
      <c r="H5" s="54">
        <f>G5/C5*100%</f>
        <v>7.8998318081677177E-2</v>
      </c>
      <c r="I5" s="19">
        <v>178047</v>
      </c>
      <c r="J5" s="54">
        <f>I5/C5*100%</f>
        <v>4.0842950303121503E-2</v>
      </c>
    </row>
    <row r="6" spans="1:10" ht="15" x14ac:dyDescent="0.2">
      <c r="A6" s="39" t="s">
        <v>12</v>
      </c>
      <c r="B6" s="41">
        <v>79955</v>
      </c>
      <c r="C6" s="44">
        <v>2922551</v>
      </c>
      <c r="D6" s="64">
        <f>C6/B6</f>
        <v>36.552448252141829</v>
      </c>
      <c r="E6" s="44">
        <v>2087784</v>
      </c>
      <c r="F6" s="162">
        <f>E6/C6*100%</f>
        <v>0.71437042501567982</v>
      </c>
      <c r="G6" s="44">
        <v>320033</v>
      </c>
      <c r="H6" s="162">
        <f>G6/C6*100%</f>
        <v>0.10950467588076307</v>
      </c>
      <c r="I6" s="44">
        <v>514734</v>
      </c>
      <c r="J6" s="162">
        <f>I6/C6*100%</f>
        <v>0.17612489910355714</v>
      </c>
    </row>
    <row r="7" spans="1:10" ht="15" x14ac:dyDescent="0.2">
      <c r="A7" s="1"/>
      <c r="B7" s="4"/>
      <c r="C7" s="19"/>
      <c r="D7" s="63"/>
      <c r="E7" s="19"/>
      <c r="F7" s="54"/>
      <c r="G7" s="19"/>
      <c r="H7" s="54"/>
      <c r="I7" s="19"/>
      <c r="J7" s="54"/>
    </row>
    <row r="8" spans="1:10" x14ac:dyDescent="0.2">
      <c r="A8" s="5" t="s">
        <v>72</v>
      </c>
      <c r="B8" s="10"/>
      <c r="C8" s="20"/>
      <c r="D8" s="62"/>
      <c r="E8" s="20"/>
      <c r="F8" s="57"/>
      <c r="G8" s="20"/>
      <c r="H8" s="57"/>
      <c r="I8" s="20"/>
      <c r="J8" s="57"/>
    </row>
    <row r="9" spans="1:10" ht="15" x14ac:dyDescent="0.2">
      <c r="A9" s="1" t="s">
        <v>2</v>
      </c>
      <c r="B9" s="4">
        <v>47026</v>
      </c>
      <c r="C9" s="19">
        <v>3723464</v>
      </c>
      <c r="D9" s="63">
        <f>C9/B9</f>
        <v>79.178837238974182</v>
      </c>
      <c r="E9" s="19">
        <v>3046239</v>
      </c>
      <c r="F9" s="54">
        <f>E9/C9*100%</f>
        <v>0.81811963268612242</v>
      </c>
      <c r="G9" s="19">
        <v>352332</v>
      </c>
      <c r="H9" s="54">
        <f>G9/C9*100%</f>
        <v>9.4624790249079896E-2</v>
      </c>
      <c r="I9" s="19">
        <v>324893</v>
      </c>
      <c r="J9" s="54">
        <f>I9/C9*100%</f>
        <v>8.7255577064797724E-2</v>
      </c>
    </row>
    <row r="10" spans="1:10" ht="15" x14ac:dyDescent="0.2">
      <c r="A10" s="39" t="s">
        <v>18</v>
      </c>
      <c r="B10" s="41">
        <v>42272</v>
      </c>
      <c r="C10" s="44">
        <v>2929279</v>
      </c>
      <c r="D10" s="64">
        <f t="shared" ref="D10:D14" si="0">C10/B10</f>
        <v>69.295964231642699</v>
      </c>
      <c r="E10" s="44">
        <v>2289635</v>
      </c>
      <c r="F10" s="162">
        <f>E10/C10*100%</f>
        <v>0.78163773406356996</v>
      </c>
      <c r="G10" s="44">
        <v>213662</v>
      </c>
      <c r="H10" s="162">
        <f>G10/C10*100%</f>
        <v>7.2940133049805095E-2</v>
      </c>
      <c r="I10" s="44">
        <v>425982</v>
      </c>
      <c r="J10" s="162">
        <f>I10/C10*100%</f>
        <v>0.14542213288662501</v>
      </c>
    </row>
    <row r="11" spans="1:10" ht="15" x14ac:dyDescent="0.2">
      <c r="A11" s="1" t="s">
        <v>6</v>
      </c>
      <c r="B11" s="4">
        <v>39234</v>
      </c>
      <c r="C11" s="19">
        <v>1500166</v>
      </c>
      <c r="D11" s="63">
        <f t="shared" si="0"/>
        <v>38.236376612122136</v>
      </c>
      <c r="E11" s="19">
        <v>824365</v>
      </c>
      <c r="F11" s="54">
        <f t="shared" ref="F11:F14" si="1">E11/C11*100%</f>
        <v>0.54951585357887056</v>
      </c>
      <c r="G11" s="19">
        <v>55420</v>
      </c>
      <c r="H11" s="54">
        <f t="shared" ref="H11:H14" si="2">G11/C11*100%</f>
        <v>3.6942578354662081E-2</v>
      </c>
      <c r="I11" s="19">
        <v>620381</v>
      </c>
      <c r="J11" s="54">
        <f t="shared" ref="J11:J14" si="3">I11/C11*100%</f>
        <v>0.4135415680664673</v>
      </c>
    </row>
    <row r="12" spans="1:10" ht="15" x14ac:dyDescent="0.2">
      <c r="A12" s="39" t="s">
        <v>0</v>
      </c>
      <c r="B12" s="41">
        <v>37066</v>
      </c>
      <c r="C12" s="44">
        <v>1157104</v>
      </c>
      <c r="D12" s="64">
        <f t="shared" si="0"/>
        <v>31.217395996330868</v>
      </c>
      <c r="E12" s="44">
        <v>784931</v>
      </c>
      <c r="F12" s="162">
        <f t="shared" si="1"/>
        <v>0.67835821153500464</v>
      </c>
      <c r="G12" s="44">
        <v>46079</v>
      </c>
      <c r="H12" s="162">
        <f t="shared" si="2"/>
        <v>3.9822695280631648E-2</v>
      </c>
      <c r="I12" s="44">
        <v>326094</v>
      </c>
      <c r="J12" s="162">
        <f t="shared" si="3"/>
        <v>0.28181909318436371</v>
      </c>
    </row>
    <row r="13" spans="1:10" ht="15" x14ac:dyDescent="0.2">
      <c r="A13" s="1" t="s">
        <v>16</v>
      </c>
      <c r="B13" s="4">
        <v>30921</v>
      </c>
      <c r="C13" s="19">
        <v>1474550</v>
      </c>
      <c r="D13" s="63">
        <f t="shared" si="0"/>
        <v>47.687655638562788</v>
      </c>
      <c r="E13" s="19">
        <v>1129730</v>
      </c>
      <c r="F13" s="54">
        <f t="shared" si="1"/>
        <v>0.76615238547353426</v>
      </c>
      <c r="G13" s="19">
        <v>124789</v>
      </c>
      <c r="H13" s="54">
        <f t="shared" si="2"/>
        <v>8.4628530738191307E-2</v>
      </c>
      <c r="I13" s="19">
        <v>220031</v>
      </c>
      <c r="J13" s="54">
        <f t="shared" si="3"/>
        <v>0.14921908378827439</v>
      </c>
    </row>
    <row r="14" spans="1:10" ht="15" x14ac:dyDescent="0.2">
      <c r="A14" s="39" t="s">
        <v>14</v>
      </c>
      <c r="B14" s="41">
        <v>29624</v>
      </c>
      <c r="C14" s="44">
        <v>1608041</v>
      </c>
      <c r="D14" s="64">
        <f t="shared" si="0"/>
        <v>54.281697272481772</v>
      </c>
      <c r="E14" s="44">
        <v>1435236</v>
      </c>
      <c r="F14" s="162">
        <f t="shared" si="1"/>
        <v>0.89253694402070594</v>
      </c>
      <c r="G14" s="44">
        <v>78597</v>
      </c>
      <c r="H14" s="162">
        <f t="shared" si="2"/>
        <v>4.8877485088999598E-2</v>
      </c>
      <c r="I14" s="44">
        <v>94208</v>
      </c>
      <c r="J14" s="162">
        <f t="shared" si="3"/>
        <v>5.8585570890294467E-2</v>
      </c>
    </row>
    <row r="15" spans="1:10" ht="15" x14ac:dyDescent="0.2">
      <c r="A15" s="1"/>
      <c r="B15" s="4"/>
      <c r="C15" s="19"/>
      <c r="D15" s="63"/>
      <c r="E15" s="19"/>
      <c r="F15" s="54"/>
      <c r="G15" s="19"/>
      <c r="H15" s="54"/>
      <c r="I15" s="19"/>
      <c r="J15" s="54"/>
    </row>
    <row r="16" spans="1:10" x14ac:dyDescent="0.2">
      <c r="A16" s="5" t="s">
        <v>73</v>
      </c>
      <c r="B16" s="10"/>
      <c r="C16" s="20"/>
      <c r="D16" s="62"/>
      <c r="E16" s="20"/>
      <c r="F16" s="57"/>
      <c r="G16" s="20"/>
      <c r="H16" s="57"/>
      <c r="I16" s="20"/>
      <c r="J16" s="57"/>
    </row>
    <row r="17" spans="1:10" ht="15" x14ac:dyDescent="0.2">
      <c r="A17" s="1" t="s">
        <v>19</v>
      </c>
      <c r="B17" s="4">
        <v>23331</v>
      </c>
      <c r="C17" s="19">
        <v>3025884</v>
      </c>
      <c r="D17" s="63">
        <f t="shared" ref="D17:D23" si="4">C17/B17</f>
        <v>129.69371222836568</v>
      </c>
      <c r="E17" s="19">
        <v>1994776</v>
      </c>
      <c r="F17" s="54">
        <f>E17/C17*100%</f>
        <v>0.65923743276345026</v>
      </c>
      <c r="G17" s="19">
        <v>203858</v>
      </c>
      <c r="H17" s="54">
        <f>G17/C17*100%</f>
        <v>6.7371386345279588E-2</v>
      </c>
      <c r="I17" s="19">
        <v>827250</v>
      </c>
      <c r="J17" s="54">
        <f>I17/C17*100%</f>
        <v>0.27339118089127012</v>
      </c>
    </row>
    <row r="18" spans="1:10" ht="15" x14ac:dyDescent="0.2">
      <c r="A18" s="39" t="s">
        <v>20</v>
      </c>
      <c r="B18" s="41">
        <v>20450</v>
      </c>
      <c r="C18" s="127">
        <v>329780</v>
      </c>
      <c r="D18" s="64">
        <f t="shared" si="4"/>
        <v>16.126161369193156</v>
      </c>
      <c r="E18" s="44">
        <v>283909</v>
      </c>
      <c r="F18" s="162">
        <f>E18/C18*100%</f>
        <v>0.86090423918976289</v>
      </c>
      <c r="G18" s="44">
        <v>0</v>
      </c>
      <c r="H18" s="162">
        <f>G18/C18*100%</f>
        <v>0</v>
      </c>
      <c r="I18" s="44">
        <v>45871</v>
      </c>
      <c r="J18" s="162">
        <f>I18/C18*100%</f>
        <v>0.13909576081023714</v>
      </c>
    </row>
    <row r="19" spans="1:10" ht="15" x14ac:dyDescent="0.2">
      <c r="A19" s="1" t="s">
        <v>11</v>
      </c>
      <c r="B19" s="4">
        <v>19581</v>
      </c>
      <c r="C19" s="19">
        <v>1342883</v>
      </c>
      <c r="D19" s="63">
        <f t="shared" si="4"/>
        <v>68.580920279863136</v>
      </c>
      <c r="E19" s="19">
        <v>893572</v>
      </c>
      <c r="F19" s="54">
        <f t="shared" ref="F19:F23" si="5">E19/C19*100%</f>
        <v>0.66541314470434132</v>
      </c>
      <c r="G19" s="19">
        <v>209593</v>
      </c>
      <c r="H19" s="54">
        <f t="shared" ref="H19:H23" si="6">G19/C19*100%</f>
        <v>0.15607688830672517</v>
      </c>
      <c r="I19" s="19">
        <v>239718</v>
      </c>
      <c r="J19" s="54">
        <f t="shared" ref="J19:J23" si="7">I19/C19*100%</f>
        <v>0.17850996698893351</v>
      </c>
    </row>
    <row r="20" spans="1:10" ht="15" x14ac:dyDescent="0.2">
      <c r="A20" s="39" t="s">
        <v>3</v>
      </c>
      <c r="B20" s="41">
        <v>14537</v>
      </c>
      <c r="C20" s="44">
        <v>466703</v>
      </c>
      <c r="D20" s="64">
        <f t="shared" si="4"/>
        <v>32.104491985966845</v>
      </c>
      <c r="E20" s="44">
        <v>297396</v>
      </c>
      <c r="F20" s="162">
        <f t="shared" si="5"/>
        <v>0.63722753014229605</v>
      </c>
      <c r="G20" s="44">
        <v>75000</v>
      </c>
      <c r="H20" s="162">
        <f t="shared" si="6"/>
        <v>0.1607017739333152</v>
      </c>
      <c r="I20" s="44">
        <v>94307</v>
      </c>
      <c r="J20" s="162">
        <f t="shared" si="7"/>
        <v>0.20207069592438875</v>
      </c>
    </row>
    <row r="21" spans="1:10" ht="15" x14ac:dyDescent="0.2">
      <c r="A21" s="1" t="s">
        <v>4</v>
      </c>
      <c r="B21" s="4">
        <v>13751</v>
      </c>
      <c r="C21" s="19">
        <v>1704972</v>
      </c>
      <c r="D21" s="63">
        <f t="shared" si="4"/>
        <v>123.98894625845394</v>
      </c>
      <c r="E21" s="19">
        <v>1105626</v>
      </c>
      <c r="F21" s="54">
        <f t="shared" si="5"/>
        <v>0.64847164645519106</v>
      </c>
      <c r="G21" s="19">
        <v>111358</v>
      </c>
      <c r="H21" s="54">
        <f t="shared" si="6"/>
        <v>6.5313682570740161E-2</v>
      </c>
      <c r="I21" s="19">
        <v>487988</v>
      </c>
      <c r="J21" s="54">
        <f t="shared" si="7"/>
        <v>0.28621467097406877</v>
      </c>
    </row>
    <row r="22" spans="1:10" ht="15" x14ac:dyDescent="0.2">
      <c r="A22" s="39" t="s">
        <v>7</v>
      </c>
      <c r="B22" s="41">
        <v>12498</v>
      </c>
      <c r="C22" s="44">
        <v>283932</v>
      </c>
      <c r="D22" s="64">
        <f t="shared" si="4"/>
        <v>22.71819491118579</v>
      </c>
      <c r="E22" s="44">
        <v>217440</v>
      </c>
      <c r="F22" s="162">
        <f t="shared" si="5"/>
        <v>0.76581716749080764</v>
      </c>
      <c r="G22" s="44">
        <v>24250</v>
      </c>
      <c r="H22" s="162">
        <f t="shared" si="6"/>
        <v>8.5407773692292521E-2</v>
      </c>
      <c r="I22" s="44">
        <v>42242</v>
      </c>
      <c r="J22" s="162">
        <f t="shared" si="7"/>
        <v>0.14877505881689981</v>
      </c>
    </row>
    <row r="23" spans="1:10" ht="15" x14ac:dyDescent="0.2">
      <c r="A23" s="144" t="s">
        <v>1</v>
      </c>
      <c r="B23" s="4">
        <v>11521</v>
      </c>
      <c r="C23" s="145">
        <v>332363</v>
      </c>
      <c r="D23" s="146">
        <f t="shared" si="4"/>
        <v>28.84845065532506</v>
      </c>
      <c r="E23" s="145">
        <v>224781</v>
      </c>
      <c r="F23" s="54">
        <f t="shared" si="5"/>
        <v>0.67631174348528567</v>
      </c>
      <c r="G23" s="145">
        <v>20937</v>
      </c>
      <c r="H23" s="54">
        <f t="shared" si="6"/>
        <v>6.299437663037101E-2</v>
      </c>
      <c r="I23" s="145">
        <v>86645</v>
      </c>
      <c r="J23" s="54">
        <f t="shared" si="7"/>
        <v>0.26069387988434334</v>
      </c>
    </row>
    <row r="24" spans="1:10" x14ac:dyDescent="0.2">
      <c r="B24" s="4"/>
    </row>
    <row r="25" spans="1:10" x14ac:dyDescent="0.2">
      <c r="A25" s="149" t="s">
        <v>74</v>
      </c>
      <c r="B25" s="10"/>
      <c r="C25" s="151"/>
      <c r="D25" s="152"/>
      <c r="E25" s="153"/>
      <c r="F25" s="154"/>
      <c r="G25" s="153"/>
      <c r="H25" s="155"/>
      <c r="I25" s="151"/>
      <c r="J25" s="154"/>
    </row>
    <row r="26" spans="1:10" ht="15" x14ac:dyDescent="0.2">
      <c r="A26" s="150" t="s">
        <v>17</v>
      </c>
      <c r="B26" s="247">
        <v>8728</v>
      </c>
      <c r="C26" s="148">
        <v>1094077</v>
      </c>
      <c r="D26" s="64">
        <f t="shared" ref="D26:D33" si="8">C26/B26</f>
        <v>125.3525435380385</v>
      </c>
      <c r="E26" s="44">
        <v>857367</v>
      </c>
      <c r="F26" s="162">
        <f>E26/C26*100%</f>
        <v>0.7836441128001046</v>
      </c>
      <c r="G26" s="44">
        <v>87328</v>
      </c>
      <c r="H26" s="246">
        <f>G26/C26*100%</f>
        <v>7.9818879292773731E-2</v>
      </c>
      <c r="I26" s="148">
        <v>149382</v>
      </c>
      <c r="J26" s="162">
        <f>I26/C26*100%</f>
        <v>0.1365370079071217</v>
      </c>
    </row>
    <row r="27" spans="1:10" ht="15" x14ac:dyDescent="0.2">
      <c r="A27" s="1" t="s">
        <v>15</v>
      </c>
      <c r="B27" s="251">
        <v>8605</v>
      </c>
      <c r="C27" s="19">
        <v>373909</v>
      </c>
      <c r="D27" s="63">
        <f t="shared" si="8"/>
        <v>43.452527600232422</v>
      </c>
      <c r="E27" s="19">
        <v>252061</v>
      </c>
      <c r="F27" s="54">
        <f>E27/C27*100%</f>
        <v>0.67412391785166981</v>
      </c>
      <c r="G27" s="19">
        <v>40380</v>
      </c>
      <c r="H27" s="54">
        <f>G27/C27*100%</f>
        <v>0.10799419109997352</v>
      </c>
      <c r="I27" s="19">
        <v>81468</v>
      </c>
      <c r="J27" s="54">
        <f>I27/C27*100%</f>
        <v>0.21788189104835667</v>
      </c>
    </row>
    <row r="28" spans="1:10" ht="15" x14ac:dyDescent="0.2">
      <c r="A28" s="39" t="s">
        <v>9</v>
      </c>
      <c r="B28" s="248">
        <v>8447</v>
      </c>
      <c r="C28" s="44">
        <v>523438</v>
      </c>
      <c r="D28" s="64">
        <f t="shared" si="8"/>
        <v>61.967325677755419</v>
      </c>
      <c r="E28" s="44">
        <v>408523</v>
      </c>
      <c r="F28" s="162">
        <f t="shared" ref="F28:F33" si="9">E28/C28*100%</f>
        <v>0.78046110523118306</v>
      </c>
      <c r="G28" s="44">
        <v>27768</v>
      </c>
      <c r="H28" s="160">
        <f t="shared" ref="H28:H33" si="10">G28/C28*100%</f>
        <v>5.3049262758913182E-2</v>
      </c>
      <c r="I28" s="44">
        <v>87147</v>
      </c>
      <c r="J28" s="162">
        <f t="shared" ref="J28:J33" si="11">I28/C28*100%</f>
        <v>0.16648963200990374</v>
      </c>
    </row>
    <row r="29" spans="1:10" ht="15" x14ac:dyDescent="0.2">
      <c r="A29" s="1" t="s">
        <v>21</v>
      </c>
      <c r="B29" s="222">
        <v>7685</v>
      </c>
      <c r="C29" s="19">
        <v>288062</v>
      </c>
      <c r="D29" s="63">
        <f t="shared" si="8"/>
        <v>37.483669486011713</v>
      </c>
      <c r="E29" s="19">
        <v>229492</v>
      </c>
      <c r="F29" s="54">
        <f t="shared" si="9"/>
        <v>0.79667571564454875</v>
      </c>
      <c r="G29" s="19">
        <v>22382</v>
      </c>
      <c r="H29" s="54">
        <f t="shared" si="10"/>
        <v>7.7698551006380567E-2</v>
      </c>
      <c r="I29" s="19">
        <v>36188</v>
      </c>
      <c r="J29" s="54">
        <f t="shared" si="11"/>
        <v>0.12562573334907068</v>
      </c>
    </row>
    <row r="30" spans="1:10" ht="15" x14ac:dyDescent="0.2">
      <c r="A30" s="39" t="s">
        <v>5</v>
      </c>
      <c r="B30" s="249">
        <v>7181</v>
      </c>
      <c r="C30" s="44">
        <v>509303</v>
      </c>
      <c r="D30" s="64">
        <f t="shared" si="8"/>
        <v>70.923687508703523</v>
      </c>
      <c r="E30" s="44">
        <v>459330</v>
      </c>
      <c r="F30" s="162">
        <f t="shared" si="9"/>
        <v>0.90187962764798169</v>
      </c>
      <c r="G30" s="44">
        <v>20040</v>
      </c>
      <c r="H30" s="160">
        <f t="shared" si="10"/>
        <v>3.9347893100963476E-2</v>
      </c>
      <c r="I30" s="44">
        <v>29933</v>
      </c>
      <c r="J30" s="162">
        <f t="shared" si="11"/>
        <v>5.8772479251054874E-2</v>
      </c>
    </row>
    <row r="31" spans="1:10" ht="15" x14ac:dyDescent="0.2">
      <c r="A31" s="1" t="s">
        <v>22</v>
      </c>
      <c r="B31" s="222">
        <v>6838</v>
      </c>
      <c r="C31" s="19">
        <v>292262</v>
      </c>
      <c r="D31" s="63">
        <f t="shared" si="8"/>
        <v>42.740859900555719</v>
      </c>
      <c r="E31" s="19">
        <v>239593</v>
      </c>
      <c r="F31" s="54">
        <f t="shared" si="9"/>
        <v>0.81978840903025363</v>
      </c>
      <c r="G31" s="19">
        <v>10406</v>
      </c>
      <c r="H31" s="54">
        <f t="shared" si="10"/>
        <v>3.5605039314040139E-2</v>
      </c>
      <c r="I31" s="19">
        <v>42263</v>
      </c>
      <c r="J31" s="54">
        <f t="shared" si="11"/>
        <v>0.14460655165570618</v>
      </c>
    </row>
    <row r="32" spans="1:10" ht="15" x14ac:dyDescent="0.2">
      <c r="A32" s="39" t="s">
        <v>8</v>
      </c>
      <c r="B32" s="250">
        <v>4621</v>
      </c>
      <c r="C32" s="44">
        <v>184368</v>
      </c>
      <c r="D32" s="64">
        <f t="shared" si="8"/>
        <v>39.897857606578661</v>
      </c>
      <c r="E32" s="44">
        <v>129771</v>
      </c>
      <c r="F32" s="162">
        <f t="shared" si="9"/>
        <v>0.70386943504295751</v>
      </c>
      <c r="G32" s="44">
        <v>20238</v>
      </c>
      <c r="H32" s="160">
        <f t="shared" si="10"/>
        <v>0.10976959125227806</v>
      </c>
      <c r="I32" s="44">
        <v>34359</v>
      </c>
      <c r="J32" s="162">
        <f t="shared" si="11"/>
        <v>0.18636097370476437</v>
      </c>
    </row>
    <row r="33" spans="1:10" ht="15" x14ac:dyDescent="0.2">
      <c r="A33" s="1" t="s">
        <v>13</v>
      </c>
      <c r="B33" s="222">
        <v>2467</v>
      </c>
      <c r="C33" s="19">
        <v>302992</v>
      </c>
      <c r="D33" s="63">
        <f t="shared" si="8"/>
        <v>122.81799756789623</v>
      </c>
      <c r="E33" s="19">
        <v>221601</v>
      </c>
      <c r="F33" s="54">
        <f t="shared" si="9"/>
        <v>0.731375745894281</v>
      </c>
      <c r="G33" s="19">
        <v>46471</v>
      </c>
      <c r="H33" s="54">
        <f t="shared" si="10"/>
        <v>0.15337368643396526</v>
      </c>
      <c r="I33" s="19">
        <v>34920</v>
      </c>
      <c r="J33" s="54">
        <f t="shared" si="11"/>
        <v>0.11525056767175371</v>
      </c>
    </row>
    <row r="34" spans="1:10" x14ac:dyDescent="0.2">
      <c r="B34" s="4"/>
      <c r="C34" s="19"/>
      <c r="D34" s="63"/>
      <c r="E34" s="19"/>
      <c r="F34" s="54"/>
      <c r="G34" s="19"/>
      <c r="H34" s="54"/>
      <c r="I34" s="19"/>
      <c r="J34" s="54"/>
    </row>
    <row r="35" spans="1:10" ht="15" x14ac:dyDescent="0.25">
      <c r="A35" s="6" t="s">
        <v>76</v>
      </c>
      <c r="B35" s="15">
        <f>SUM(B5:B33)</f>
        <v>576851</v>
      </c>
      <c r="C35" s="21">
        <f>SUM(C5:C33)</f>
        <v>30729391</v>
      </c>
      <c r="D35" s="65">
        <f>C35/B35</f>
        <v>53.270933048568871</v>
      </c>
      <c r="E35" s="21">
        <f>SUM(E5:E33)</f>
        <v>23250041</v>
      </c>
      <c r="F35" s="58">
        <f>AVERAGE(F5:F33)</f>
        <v>0.7472196039722957</v>
      </c>
      <c r="G35" s="21">
        <v>2425283</v>
      </c>
      <c r="H35" s="58">
        <f>AVERAGE(H5:H33)</f>
        <v>7.9167920976600928E-2</v>
      </c>
      <c r="I35" s="21">
        <v>5544019</v>
      </c>
      <c r="J35" s="58">
        <f>AVERAGE(J5:J33)</f>
        <v>0.17361247505110325</v>
      </c>
    </row>
    <row r="39" spans="1:10" x14ac:dyDescent="0.2">
      <c r="C39" s="54"/>
    </row>
    <row r="40" spans="1:10" x14ac:dyDescent="0.2">
      <c r="D40" s="54"/>
    </row>
  </sheetData>
  <mergeCells count="1">
    <mergeCell ref="A1:J1"/>
  </mergeCells>
  <pageMargins left="0.25" right="0.25" top="0.75" bottom="0.75" header="0.3" footer="0.3"/>
  <pageSetup paperSize="5" scale="97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7"/>
  <sheetViews>
    <sheetView zoomScaleNormal="100" workbookViewId="0">
      <selection activeCell="O15" sqref="O15"/>
    </sheetView>
  </sheetViews>
  <sheetFormatPr defaultRowHeight="12.75" x14ac:dyDescent="0.2"/>
  <cols>
    <col min="1" max="1" width="35" customWidth="1"/>
    <col min="2" max="2" width="10.7109375" customWidth="1"/>
    <col min="3" max="3" width="11.140625" bestFit="1" customWidth="1"/>
    <col min="4" max="4" width="10.140625" bestFit="1" customWidth="1"/>
    <col min="5" max="5" width="11.140625" bestFit="1" customWidth="1"/>
    <col min="6" max="6" width="13.5703125" style="54" customWidth="1"/>
    <col min="7" max="7" width="14.42578125" style="63" customWidth="1"/>
  </cols>
  <sheetData>
    <row r="1" spans="1:7" x14ac:dyDescent="0.2">
      <c r="A1" s="273" t="s">
        <v>519</v>
      </c>
      <c r="B1" s="274"/>
      <c r="C1" s="274"/>
      <c r="D1" s="274"/>
      <c r="E1" s="274"/>
      <c r="F1" s="274"/>
      <c r="G1" s="275"/>
    </row>
    <row r="2" spans="1:7" ht="25.5" x14ac:dyDescent="0.2">
      <c r="A2" s="59"/>
      <c r="B2" s="34" t="s">
        <v>140</v>
      </c>
      <c r="C2" s="60" t="s">
        <v>157</v>
      </c>
      <c r="D2" s="60" t="s">
        <v>158</v>
      </c>
      <c r="E2" s="60" t="s">
        <v>159</v>
      </c>
      <c r="F2" s="50" t="s">
        <v>160</v>
      </c>
      <c r="G2" s="66" t="s">
        <v>161</v>
      </c>
    </row>
    <row r="3" spans="1:7" x14ac:dyDescent="0.2">
      <c r="C3" s="19"/>
      <c r="D3" s="19"/>
      <c r="E3" s="19"/>
    </row>
    <row r="4" spans="1:7" x14ac:dyDescent="0.2">
      <c r="A4" s="5" t="s">
        <v>75</v>
      </c>
      <c r="B4" s="14"/>
      <c r="C4" s="20"/>
      <c r="D4" s="20"/>
      <c r="E4" s="20"/>
      <c r="F4" s="57"/>
      <c r="G4" s="62"/>
    </row>
    <row r="5" spans="1:7" ht="15" x14ac:dyDescent="0.2">
      <c r="A5" s="1" t="s">
        <v>10</v>
      </c>
      <c r="B5" s="4">
        <v>100512</v>
      </c>
      <c r="C5" s="19">
        <v>2713395</v>
      </c>
      <c r="D5" s="19">
        <v>1123488</v>
      </c>
      <c r="E5" s="19">
        <f>C5+D5</f>
        <v>3836883</v>
      </c>
      <c r="F5" s="54">
        <f>D5/E5*100%</f>
        <v>0.29281268154384693</v>
      </c>
      <c r="G5" s="63">
        <f>E5/B5</f>
        <v>38.17338228271251</v>
      </c>
    </row>
    <row r="6" spans="1:7" ht="15" x14ac:dyDescent="0.2">
      <c r="A6" s="39" t="s">
        <v>12</v>
      </c>
      <c r="B6" s="41">
        <v>79955</v>
      </c>
      <c r="C6" s="44">
        <v>1369215</v>
      </c>
      <c r="D6" s="44">
        <v>718569</v>
      </c>
      <c r="E6" s="228">
        <f>C6+D6</f>
        <v>2087784</v>
      </c>
      <c r="F6" s="162">
        <f>D6/E6*100%</f>
        <v>0.34417784598406731</v>
      </c>
      <c r="G6" s="227">
        <f>E6/B6</f>
        <v>26.111987993246203</v>
      </c>
    </row>
    <row r="7" spans="1:7" ht="15" x14ac:dyDescent="0.2">
      <c r="A7" s="1"/>
      <c r="B7" s="4"/>
      <c r="C7" s="19"/>
      <c r="D7" s="19"/>
      <c r="E7" s="19"/>
    </row>
    <row r="8" spans="1:7" x14ac:dyDescent="0.2">
      <c r="A8" s="5" t="s">
        <v>72</v>
      </c>
      <c r="B8" s="10"/>
      <c r="C8" s="20"/>
      <c r="D8" s="20"/>
      <c r="E8" s="20"/>
      <c r="F8" s="57"/>
      <c r="G8" s="62"/>
    </row>
    <row r="9" spans="1:7" ht="15" x14ac:dyDescent="0.2">
      <c r="A9" s="1" t="s">
        <v>2</v>
      </c>
      <c r="B9" s="4">
        <v>47026</v>
      </c>
      <c r="C9" s="19">
        <v>2063801</v>
      </c>
      <c r="D9" s="19">
        <v>982438</v>
      </c>
      <c r="E9" s="19">
        <f>C9+D9</f>
        <v>3046239</v>
      </c>
      <c r="F9" s="54">
        <f>D9/E9*100%</f>
        <v>0.32250850967373212</v>
      </c>
      <c r="G9" s="63">
        <f>E9/B9</f>
        <v>64.777761238463825</v>
      </c>
    </row>
    <row r="10" spans="1:7" ht="15" x14ac:dyDescent="0.2">
      <c r="A10" s="39" t="s">
        <v>18</v>
      </c>
      <c r="B10" s="41">
        <v>42272</v>
      </c>
      <c r="C10" s="44">
        <v>1570732</v>
      </c>
      <c r="D10" s="44">
        <v>718903</v>
      </c>
      <c r="E10" s="228">
        <f t="shared" ref="E10:E14" si="0">C10+D10</f>
        <v>2289635</v>
      </c>
      <c r="F10" s="162">
        <f t="shared" ref="F10:F14" si="1">D10/E10*100%</f>
        <v>0.31398148613206911</v>
      </c>
      <c r="G10" s="227">
        <f t="shared" ref="G10:G14" si="2">E10/B10</f>
        <v>54.164340461771388</v>
      </c>
    </row>
    <row r="11" spans="1:7" ht="15" x14ac:dyDescent="0.2">
      <c r="A11" s="1" t="s">
        <v>6</v>
      </c>
      <c r="B11" s="4">
        <v>39234</v>
      </c>
      <c r="C11" s="19">
        <v>524694</v>
      </c>
      <c r="D11" s="19">
        <v>299671</v>
      </c>
      <c r="E11" s="19">
        <f t="shared" si="0"/>
        <v>824365</v>
      </c>
      <c r="F11" s="54">
        <f t="shared" si="1"/>
        <v>0.36351737397875938</v>
      </c>
      <c r="G11" s="63">
        <f t="shared" si="2"/>
        <v>21.011495131773462</v>
      </c>
    </row>
    <row r="12" spans="1:7" ht="15" x14ac:dyDescent="0.2">
      <c r="A12" s="39" t="s">
        <v>0</v>
      </c>
      <c r="B12" s="41">
        <v>37066</v>
      </c>
      <c r="C12" s="44">
        <v>609836</v>
      </c>
      <c r="D12" s="44">
        <v>175095</v>
      </c>
      <c r="E12" s="228">
        <f t="shared" si="0"/>
        <v>784931</v>
      </c>
      <c r="F12" s="162">
        <f t="shared" si="1"/>
        <v>0.2230705628902413</v>
      </c>
      <c r="G12" s="227">
        <f t="shared" si="2"/>
        <v>21.176576916851023</v>
      </c>
    </row>
    <row r="13" spans="1:7" ht="15" x14ac:dyDescent="0.2">
      <c r="A13" s="1" t="s">
        <v>16</v>
      </c>
      <c r="B13" s="4">
        <v>30921</v>
      </c>
      <c r="C13" s="19">
        <v>829943</v>
      </c>
      <c r="D13" s="19">
        <v>299787</v>
      </c>
      <c r="E13" s="19">
        <f t="shared" si="0"/>
        <v>1129730</v>
      </c>
      <c r="F13" s="54">
        <f t="shared" si="1"/>
        <v>0.26536163508094857</v>
      </c>
      <c r="G13" s="63">
        <f t="shared" si="2"/>
        <v>36.53601112512532</v>
      </c>
    </row>
    <row r="14" spans="1:7" ht="15" x14ac:dyDescent="0.2">
      <c r="A14" s="39" t="s">
        <v>14</v>
      </c>
      <c r="B14" s="41">
        <v>29624</v>
      </c>
      <c r="C14" s="44">
        <v>911880</v>
      </c>
      <c r="D14" s="44">
        <v>523356</v>
      </c>
      <c r="E14" s="228">
        <f t="shared" si="0"/>
        <v>1435236</v>
      </c>
      <c r="F14" s="162">
        <f t="shared" si="1"/>
        <v>0.36464804394538597</v>
      </c>
      <c r="G14" s="227">
        <f t="shared" si="2"/>
        <v>48.448420199837969</v>
      </c>
    </row>
    <row r="15" spans="1:7" ht="15" x14ac:dyDescent="0.2">
      <c r="A15" s="1"/>
      <c r="B15" s="4"/>
      <c r="C15" s="19"/>
      <c r="D15" s="19"/>
      <c r="E15" s="19"/>
    </row>
    <row r="16" spans="1:7" x14ac:dyDescent="0.2">
      <c r="A16" s="5" t="s">
        <v>73</v>
      </c>
      <c r="B16" s="10"/>
      <c r="C16" s="20"/>
      <c r="D16" s="20"/>
      <c r="E16" s="20"/>
      <c r="F16" s="57"/>
      <c r="G16" s="62"/>
    </row>
    <row r="17" spans="1:7" ht="15" x14ac:dyDescent="0.2">
      <c r="A17" s="1" t="s">
        <v>19</v>
      </c>
      <c r="B17" s="4">
        <v>23331</v>
      </c>
      <c r="C17" s="19">
        <v>1432544</v>
      </c>
      <c r="D17" s="19">
        <v>562232</v>
      </c>
      <c r="E17" s="19">
        <f>C17+D17</f>
        <v>1994776</v>
      </c>
      <c r="F17" s="54">
        <f>D17/E17*100%</f>
        <v>0.28185219794102195</v>
      </c>
      <c r="G17" s="63">
        <f>E17/B17</f>
        <v>85.498949894989494</v>
      </c>
    </row>
    <row r="18" spans="1:7" ht="15" x14ac:dyDescent="0.2">
      <c r="A18" s="39" t="s">
        <v>20</v>
      </c>
      <c r="B18" s="41">
        <v>20450</v>
      </c>
      <c r="C18" s="156">
        <v>262917</v>
      </c>
      <c r="D18" s="156">
        <v>20992</v>
      </c>
      <c r="E18" s="228">
        <f t="shared" ref="E18:E23" si="3">C18+D18</f>
        <v>283909</v>
      </c>
      <c r="F18" s="162">
        <f t="shared" ref="F18:F23" si="4">D18/E18*100%</f>
        <v>7.3939184738771924E-2</v>
      </c>
      <c r="G18" s="227">
        <f t="shared" ref="G18:G23" si="5">E18/B18</f>
        <v>13.883080684596576</v>
      </c>
    </row>
    <row r="19" spans="1:7" ht="15" x14ac:dyDescent="0.2">
      <c r="A19" s="1" t="s">
        <v>11</v>
      </c>
      <c r="B19" s="4">
        <v>19581</v>
      </c>
      <c r="C19" s="3">
        <v>709850</v>
      </c>
      <c r="D19" s="3">
        <v>183722</v>
      </c>
      <c r="E19" s="19">
        <f t="shared" si="3"/>
        <v>893572</v>
      </c>
      <c r="F19" s="54">
        <f t="shared" si="4"/>
        <v>0.20560402519326926</v>
      </c>
      <c r="G19" s="63">
        <f t="shared" si="5"/>
        <v>45.634645830141466</v>
      </c>
    </row>
    <row r="20" spans="1:7" ht="15" x14ac:dyDescent="0.2">
      <c r="A20" s="39" t="s">
        <v>3</v>
      </c>
      <c r="B20" s="41">
        <v>14537</v>
      </c>
      <c r="C20" s="156">
        <v>292396</v>
      </c>
      <c r="D20" s="156">
        <v>5000</v>
      </c>
      <c r="E20" s="228">
        <f t="shared" si="3"/>
        <v>297396</v>
      </c>
      <c r="F20" s="162">
        <f t="shared" si="4"/>
        <v>1.6812600034970208E-2</v>
      </c>
      <c r="G20" s="227">
        <f t="shared" si="5"/>
        <v>20.457866134690789</v>
      </c>
    </row>
    <row r="21" spans="1:7" ht="15" x14ac:dyDescent="0.2">
      <c r="A21" s="1" t="s">
        <v>4</v>
      </c>
      <c r="B21" s="4">
        <v>13751</v>
      </c>
      <c r="C21" s="3">
        <v>772286</v>
      </c>
      <c r="D21" s="3">
        <v>333340</v>
      </c>
      <c r="E21" s="19">
        <f t="shared" si="3"/>
        <v>1105626</v>
      </c>
      <c r="F21" s="54">
        <f t="shared" si="4"/>
        <v>0.30149435704297839</v>
      </c>
      <c r="G21" s="63">
        <f t="shared" si="5"/>
        <v>80.403316122463821</v>
      </c>
    </row>
    <row r="22" spans="1:7" ht="15" x14ac:dyDescent="0.2">
      <c r="A22" s="39" t="s">
        <v>7</v>
      </c>
      <c r="B22" s="41">
        <v>12498</v>
      </c>
      <c r="C22" s="156">
        <v>148433</v>
      </c>
      <c r="D22" s="156">
        <v>69007</v>
      </c>
      <c r="E22" s="228">
        <f t="shared" si="3"/>
        <v>217440</v>
      </c>
      <c r="F22" s="162">
        <f t="shared" si="4"/>
        <v>0.31736111111111109</v>
      </c>
      <c r="G22" s="227">
        <f t="shared" si="5"/>
        <v>17.397983677388382</v>
      </c>
    </row>
    <row r="23" spans="1:7" ht="15" x14ac:dyDescent="0.2">
      <c r="A23" s="1" t="s">
        <v>1</v>
      </c>
      <c r="B23" s="4">
        <v>11521</v>
      </c>
      <c r="C23" s="3">
        <v>197273</v>
      </c>
      <c r="D23" s="3">
        <v>27508</v>
      </c>
      <c r="E23" s="19">
        <f t="shared" si="3"/>
        <v>224781</v>
      </c>
      <c r="F23" s="54">
        <f t="shared" si="4"/>
        <v>0.12237689128529547</v>
      </c>
      <c r="G23" s="63">
        <f t="shared" si="5"/>
        <v>19.510545959552122</v>
      </c>
    </row>
    <row r="24" spans="1:7" x14ac:dyDescent="0.2">
      <c r="B24" s="4"/>
    </row>
    <row r="25" spans="1:7" x14ac:dyDescent="0.2">
      <c r="A25" s="5" t="s">
        <v>74</v>
      </c>
      <c r="B25" s="10"/>
      <c r="C25" s="20"/>
      <c r="D25" s="20"/>
      <c r="E25" s="20"/>
      <c r="F25" s="57"/>
      <c r="G25" s="62"/>
    </row>
    <row r="26" spans="1:7" ht="15" x14ac:dyDescent="0.2">
      <c r="A26" s="39" t="s">
        <v>17</v>
      </c>
      <c r="B26" s="247">
        <v>8728</v>
      </c>
      <c r="C26" s="228">
        <v>658234</v>
      </c>
      <c r="D26" s="228">
        <v>199133</v>
      </c>
      <c r="E26" s="228">
        <f>C26+D26</f>
        <v>857367</v>
      </c>
      <c r="F26" s="162">
        <f>D26/E26*100%</f>
        <v>0.23226109705645306</v>
      </c>
      <c r="G26" s="227">
        <f>E26/B26</f>
        <v>98.231782768102661</v>
      </c>
    </row>
    <row r="27" spans="1:7" ht="15" x14ac:dyDescent="0.2">
      <c r="A27" s="1" t="s">
        <v>15</v>
      </c>
      <c r="B27" s="251">
        <v>8605</v>
      </c>
      <c r="C27" s="3">
        <v>182869</v>
      </c>
      <c r="D27" s="3">
        <v>69192</v>
      </c>
      <c r="E27" s="229">
        <f t="shared" ref="E27:E33" si="6">C27+D27</f>
        <v>252061</v>
      </c>
      <c r="F27" s="225">
        <f t="shared" ref="F27:F33" si="7">D27/E27*100%</f>
        <v>0.27450498093715409</v>
      </c>
      <c r="G27" s="230">
        <f t="shared" ref="G27:G33" si="8">E27/B27</f>
        <v>29.292388146426497</v>
      </c>
    </row>
    <row r="28" spans="1:7" ht="15" x14ac:dyDescent="0.2">
      <c r="A28" s="39" t="s">
        <v>9</v>
      </c>
      <c r="B28" s="248">
        <v>8447</v>
      </c>
      <c r="C28" s="156">
        <v>273034</v>
      </c>
      <c r="D28" s="156">
        <v>135489</v>
      </c>
      <c r="E28" s="228">
        <f t="shared" si="6"/>
        <v>408523</v>
      </c>
      <c r="F28" s="162">
        <f t="shared" si="7"/>
        <v>0.33165574520896007</v>
      </c>
      <c r="G28" s="227">
        <f t="shared" si="8"/>
        <v>48.363087486681664</v>
      </c>
    </row>
    <row r="29" spans="1:7" ht="15" x14ac:dyDescent="0.2">
      <c r="A29" s="1" t="s">
        <v>21</v>
      </c>
      <c r="B29" s="222">
        <v>7685</v>
      </c>
      <c r="C29" s="3">
        <v>160429</v>
      </c>
      <c r="D29" s="3">
        <v>69063</v>
      </c>
      <c r="E29" s="229">
        <f t="shared" si="6"/>
        <v>229492</v>
      </c>
      <c r="F29" s="225">
        <f t="shared" si="7"/>
        <v>0.3009385948094051</v>
      </c>
      <c r="G29" s="230">
        <f t="shared" si="8"/>
        <v>29.862329212752115</v>
      </c>
    </row>
    <row r="30" spans="1:7" ht="15" x14ac:dyDescent="0.2">
      <c r="A30" s="39" t="s">
        <v>5</v>
      </c>
      <c r="B30" s="249">
        <v>7181</v>
      </c>
      <c r="C30" s="156">
        <v>308573</v>
      </c>
      <c r="D30" s="156">
        <v>150757</v>
      </c>
      <c r="E30" s="228">
        <f t="shared" si="6"/>
        <v>459330</v>
      </c>
      <c r="F30" s="162">
        <f t="shared" si="7"/>
        <v>0.32821065464916294</v>
      </c>
      <c r="G30" s="227">
        <f t="shared" si="8"/>
        <v>63.96462888177134</v>
      </c>
    </row>
    <row r="31" spans="1:7" ht="15" x14ac:dyDescent="0.2">
      <c r="A31" s="1" t="s">
        <v>22</v>
      </c>
      <c r="B31" s="222">
        <v>6838</v>
      </c>
      <c r="C31" s="3">
        <v>173065</v>
      </c>
      <c r="D31" s="3">
        <v>66528</v>
      </c>
      <c r="E31" s="229">
        <f t="shared" si="6"/>
        <v>239593</v>
      </c>
      <c r="F31" s="225">
        <f t="shared" si="7"/>
        <v>0.27767088354000324</v>
      </c>
      <c r="G31" s="230">
        <f t="shared" si="8"/>
        <v>35.03846153846154</v>
      </c>
    </row>
    <row r="32" spans="1:7" ht="15" x14ac:dyDescent="0.2">
      <c r="A32" s="39" t="s">
        <v>8</v>
      </c>
      <c r="B32" s="250">
        <v>4621</v>
      </c>
      <c r="C32" s="156">
        <v>84540</v>
      </c>
      <c r="D32" s="156">
        <v>45231</v>
      </c>
      <c r="E32" s="228">
        <f t="shared" si="6"/>
        <v>129771</v>
      </c>
      <c r="F32" s="162">
        <f t="shared" si="7"/>
        <v>0.34854474420325032</v>
      </c>
      <c r="G32" s="227">
        <f t="shared" si="8"/>
        <v>28.082882492966892</v>
      </c>
    </row>
    <row r="33" spans="1:7" ht="15" x14ac:dyDescent="0.2">
      <c r="A33" s="1" t="s">
        <v>13</v>
      </c>
      <c r="B33" s="222">
        <v>2467</v>
      </c>
      <c r="C33" s="3">
        <v>186034</v>
      </c>
      <c r="D33" s="3">
        <v>35567</v>
      </c>
      <c r="E33" s="229">
        <f t="shared" si="6"/>
        <v>221601</v>
      </c>
      <c r="F33" s="225">
        <f t="shared" si="7"/>
        <v>0.1605001782482931</v>
      </c>
      <c r="G33" s="230">
        <f t="shared" si="8"/>
        <v>89.826104580462101</v>
      </c>
    </row>
    <row r="34" spans="1:7" x14ac:dyDescent="0.2">
      <c r="B34" s="4"/>
      <c r="C34" s="19"/>
      <c r="D34" s="19"/>
      <c r="E34" s="19"/>
    </row>
    <row r="35" spans="1:7" ht="15" x14ac:dyDescent="0.25">
      <c r="A35" s="6" t="s">
        <v>76</v>
      </c>
      <c r="B35" s="15">
        <f>SUM(B5:B33)</f>
        <v>576851</v>
      </c>
      <c r="C35" s="21">
        <f>SUM(C5:C33)</f>
        <v>16435973</v>
      </c>
      <c r="D35" s="21">
        <f>SUM(D5:D33)</f>
        <v>6814068</v>
      </c>
      <c r="E35" s="21">
        <f>SUM(E5:E33)</f>
        <v>23250041</v>
      </c>
      <c r="F35" s="58">
        <f>D35/E35*100%</f>
        <v>0.29307767672323676</v>
      </c>
      <c r="G35" s="65">
        <f>E35/B35</f>
        <v>40.305106517974309</v>
      </c>
    </row>
    <row r="36" spans="1:7" x14ac:dyDescent="0.2">
      <c r="F36"/>
      <c r="G36"/>
    </row>
    <row r="37" spans="1:7" x14ac:dyDescent="0.2">
      <c r="G37"/>
    </row>
  </sheetData>
  <mergeCells count="1">
    <mergeCell ref="A1:G1"/>
  </mergeCells>
  <pageMargins left="0.25" right="0.25" top="0.75" bottom="0.75" header="0.3" footer="0.3"/>
  <pageSetup paperSize="5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8"/>
  <sheetViews>
    <sheetView zoomScaleNormal="100" workbookViewId="0">
      <selection activeCell="K14" sqref="K14"/>
    </sheetView>
  </sheetViews>
  <sheetFormatPr defaultRowHeight="12.75" x14ac:dyDescent="0.2"/>
  <cols>
    <col min="1" max="1" width="35.7109375" customWidth="1"/>
    <col min="2" max="3" width="10.85546875" customWidth="1"/>
    <col min="4" max="4" width="11.85546875" style="63" customWidth="1"/>
    <col min="5" max="5" width="10.140625" bestFit="1" customWidth="1"/>
    <col min="7" max="8" width="10.28515625" customWidth="1"/>
    <col min="12" max="12" width="40.140625" bestFit="1" customWidth="1"/>
    <col min="13" max="13" width="27.7109375" bestFit="1" customWidth="1"/>
  </cols>
  <sheetData>
    <row r="1" spans="1:13" s="26" customFormat="1" x14ac:dyDescent="0.2">
      <c r="A1" s="279" t="s">
        <v>520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3" s="26" customFormat="1" ht="38.25" x14ac:dyDescent="0.2">
      <c r="A2" s="67"/>
      <c r="B2" s="34" t="s">
        <v>140</v>
      </c>
      <c r="C2" s="60" t="s">
        <v>162</v>
      </c>
      <c r="D2" s="68" t="s">
        <v>163</v>
      </c>
      <c r="E2" s="60" t="s">
        <v>164</v>
      </c>
      <c r="F2" s="50" t="s">
        <v>165</v>
      </c>
      <c r="G2" s="60" t="s">
        <v>166</v>
      </c>
      <c r="H2" s="50" t="s">
        <v>167</v>
      </c>
      <c r="I2" s="60" t="s">
        <v>168</v>
      </c>
      <c r="J2" s="50" t="s">
        <v>169</v>
      </c>
    </row>
    <row r="3" spans="1:13" x14ac:dyDescent="0.2">
      <c r="C3" s="19"/>
      <c r="E3" s="19"/>
      <c r="F3" s="19"/>
      <c r="G3" s="19"/>
      <c r="H3" s="19"/>
      <c r="I3" s="19"/>
      <c r="J3" s="19"/>
    </row>
    <row r="4" spans="1:13" x14ac:dyDescent="0.2">
      <c r="A4" s="5" t="s">
        <v>75</v>
      </c>
      <c r="B4" s="14"/>
      <c r="C4" s="20"/>
      <c r="D4" s="62"/>
      <c r="E4" s="20"/>
      <c r="F4" s="20"/>
      <c r="G4" s="20"/>
      <c r="H4" s="20"/>
      <c r="I4" s="20"/>
      <c r="J4" s="20"/>
    </row>
    <row r="5" spans="1:13" ht="15" x14ac:dyDescent="0.2">
      <c r="A5" s="1" t="s">
        <v>10</v>
      </c>
      <c r="B5" s="4">
        <v>100512</v>
      </c>
      <c r="C5" s="19">
        <v>344378</v>
      </c>
      <c r="D5" s="63">
        <f>C5/B5</f>
        <v>3.4262376631645974</v>
      </c>
      <c r="E5" s="19">
        <v>278980</v>
      </c>
      <c r="F5" s="54">
        <f>E5/C5*100%</f>
        <v>0.81009820604103633</v>
      </c>
      <c r="G5" s="19">
        <v>65398</v>
      </c>
      <c r="H5" s="54">
        <f>G5/C5*100%</f>
        <v>0.1899017939589637</v>
      </c>
      <c r="I5" s="19">
        <v>0</v>
      </c>
      <c r="J5" s="54">
        <f>I5/C5*100%</f>
        <v>0</v>
      </c>
    </row>
    <row r="6" spans="1:13" ht="15" x14ac:dyDescent="0.2">
      <c r="A6" s="39" t="s">
        <v>12</v>
      </c>
      <c r="B6" s="41">
        <v>79955</v>
      </c>
      <c r="C6" s="44">
        <v>320033</v>
      </c>
      <c r="D6" s="227">
        <f>C6/B6</f>
        <v>4.0026639984991554</v>
      </c>
      <c r="E6" s="44">
        <v>129779</v>
      </c>
      <c r="F6" s="162">
        <f>E6/C6*100%</f>
        <v>0.40551755600203732</v>
      </c>
      <c r="G6" s="44">
        <v>141371</v>
      </c>
      <c r="H6" s="162">
        <f>G6/C6*100%</f>
        <v>0.44173882068411696</v>
      </c>
      <c r="I6" s="44">
        <v>48883</v>
      </c>
      <c r="J6" s="162">
        <f>I6/C6*100%</f>
        <v>0.15274362331384575</v>
      </c>
    </row>
    <row r="7" spans="1:13" ht="15" x14ac:dyDescent="0.2">
      <c r="A7" s="1"/>
      <c r="B7" s="4"/>
      <c r="C7" s="19"/>
      <c r="E7" s="19"/>
      <c r="F7" s="54"/>
      <c r="G7" s="19"/>
      <c r="H7" s="54"/>
      <c r="I7" s="19"/>
      <c r="J7" s="54"/>
    </row>
    <row r="8" spans="1:13" x14ac:dyDescent="0.2">
      <c r="A8" s="5" t="s">
        <v>72</v>
      </c>
      <c r="B8" s="10"/>
      <c r="C8" s="20"/>
      <c r="D8" s="62"/>
      <c r="E8" s="20"/>
      <c r="F8" s="57"/>
      <c r="G8" s="20"/>
      <c r="H8" s="57"/>
      <c r="I8" s="20"/>
      <c r="J8" s="57"/>
    </row>
    <row r="9" spans="1:13" ht="15" x14ac:dyDescent="0.2">
      <c r="A9" s="1" t="s">
        <v>2</v>
      </c>
      <c r="B9" s="4">
        <v>47026</v>
      </c>
      <c r="C9" s="19">
        <v>352332</v>
      </c>
      <c r="D9" s="63">
        <f>C9/B9</f>
        <v>7.4922808659039681</v>
      </c>
      <c r="E9" s="19">
        <v>169015</v>
      </c>
      <c r="F9" s="54">
        <f>E9/C9*100%</f>
        <v>0.47970380209575059</v>
      </c>
      <c r="G9" s="19">
        <v>118405</v>
      </c>
      <c r="H9" s="54">
        <f>G9/C9*100%</f>
        <v>0.33606087440255211</v>
      </c>
      <c r="I9" s="19">
        <v>64912</v>
      </c>
      <c r="J9" s="54">
        <f>I9/C9*100%</f>
        <v>0.18423532350169727</v>
      </c>
    </row>
    <row r="10" spans="1:13" ht="15" x14ac:dyDescent="0.2">
      <c r="A10" s="39" t="s">
        <v>18</v>
      </c>
      <c r="B10" s="41">
        <v>42272</v>
      </c>
      <c r="C10" s="44">
        <v>213662</v>
      </c>
      <c r="D10" s="227">
        <f t="shared" ref="D10:D14" si="0">C10/B10</f>
        <v>5.0544568508705527</v>
      </c>
      <c r="E10" s="228">
        <v>142000</v>
      </c>
      <c r="F10" s="162">
        <f t="shared" ref="F10:F14" si="1">E10/C10*100%</f>
        <v>0.66460109893195796</v>
      </c>
      <c r="G10" s="228">
        <v>71571</v>
      </c>
      <c r="H10" s="162">
        <f t="shared" ref="H10:H14" si="2">G10/C10*100%</f>
        <v>0.33497299472999409</v>
      </c>
      <c r="I10" s="228">
        <v>91</v>
      </c>
      <c r="J10" s="162">
        <f t="shared" ref="J10:J14" si="3">I10/C10*100%</f>
        <v>4.2590633804794487E-4</v>
      </c>
    </row>
    <row r="11" spans="1:13" ht="15" x14ac:dyDescent="0.25">
      <c r="A11" s="1" t="s">
        <v>6</v>
      </c>
      <c r="B11" s="4">
        <v>39234</v>
      </c>
      <c r="C11" s="19">
        <v>55420</v>
      </c>
      <c r="D11" s="63">
        <f t="shared" si="0"/>
        <v>1.4125503389916909</v>
      </c>
      <c r="E11" s="19">
        <v>41267</v>
      </c>
      <c r="F11" s="54">
        <f t="shared" si="1"/>
        <v>0.74462287982677733</v>
      </c>
      <c r="G11" s="19">
        <v>0</v>
      </c>
      <c r="H11" s="54">
        <v>0</v>
      </c>
      <c r="I11" s="19">
        <v>14153</v>
      </c>
      <c r="J11" s="269">
        <f t="shared" si="3"/>
        <v>0.25537712017322267</v>
      </c>
      <c r="L11" s="128"/>
      <c r="M11" s="128"/>
    </row>
    <row r="12" spans="1:13" ht="15" x14ac:dyDescent="0.25">
      <c r="A12" s="39" t="s">
        <v>0</v>
      </c>
      <c r="B12" s="41">
        <v>37066</v>
      </c>
      <c r="C12" s="44">
        <v>46079</v>
      </c>
      <c r="D12" s="227">
        <f t="shared" si="0"/>
        <v>1.2431608482166945</v>
      </c>
      <c r="E12" s="228">
        <v>39838</v>
      </c>
      <c r="F12" s="162">
        <f t="shared" si="1"/>
        <v>0.86455869267996266</v>
      </c>
      <c r="G12" s="228">
        <v>4922</v>
      </c>
      <c r="H12" s="162">
        <f t="shared" si="2"/>
        <v>0.10681655417869311</v>
      </c>
      <c r="I12" s="228">
        <v>1319</v>
      </c>
      <c r="J12" s="162">
        <f t="shared" si="3"/>
        <v>2.8624753141344213E-2</v>
      </c>
      <c r="L12" s="129"/>
      <c r="M12" s="130"/>
    </row>
    <row r="13" spans="1:13" ht="15" x14ac:dyDescent="0.25">
      <c r="A13" s="1" t="s">
        <v>16</v>
      </c>
      <c r="B13" s="4">
        <v>30921</v>
      </c>
      <c r="C13" s="19">
        <v>124789</v>
      </c>
      <c r="D13" s="63">
        <f t="shared" si="0"/>
        <v>4.035736231040393</v>
      </c>
      <c r="E13" s="19">
        <v>86256</v>
      </c>
      <c r="F13" s="54">
        <f t="shared" si="1"/>
        <v>0.69121477053265912</v>
      </c>
      <c r="G13" s="19">
        <v>9500</v>
      </c>
      <c r="H13" s="54">
        <f t="shared" si="2"/>
        <v>7.6128504916298717E-2</v>
      </c>
      <c r="I13" s="19">
        <v>29033</v>
      </c>
      <c r="J13" s="54">
        <f t="shared" si="3"/>
        <v>0.23265672455104217</v>
      </c>
      <c r="L13" s="129"/>
      <c r="M13" s="130"/>
    </row>
    <row r="14" spans="1:13" ht="15" x14ac:dyDescent="0.25">
      <c r="A14" s="39" t="s">
        <v>14</v>
      </c>
      <c r="B14" s="41">
        <v>29624</v>
      </c>
      <c r="C14" s="44">
        <v>78597</v>
      </c>
      <c r="D14" s="227">
        <f t="shared" si="0"/>
        <v>2.6531528490413177</v>
      </c>
      <c r="E14" s="228">
        <v>43588</v>
      </c>
      <c r="F14" s="162">
        <f t="shared" si="1"/>
        <v>0.55457587439724165</v>
      </c>
      <c r="G14" s="228">
        <v>13500</v>
      </c>
      <c r="H14" s="162">
        <f t="shared" si="2"/>
        <v>0.17176228100309171</v>
      </c>
      <c r="I14" s="228">
        <v>21509</v>
      </c>
      <c r="J14" s="162">
        <f t="shared" si="3"/>
        <v>0.27366184459966664</v>
      </c>
      <c r="L14" s="129"/>
      <c r="M14" s="130"/>
    </row>
    <row r="15" spans="1:13" ht="15" x14ac:dyDescent="0.25">
      <c r="A15" s="1"/>
      <c r="B15" s="4"/>
      <c r="C15" s="19"/>
      <c r="E15" s="19"/>
      <c r="F15" s="54"/>
      <c r="G15" s="19"/>
      <c r="H15" s="54"/>
      <c r="I15" s="19"/>
      <c r="J15" s="54"/>
      <c r="L15" s="129"/>
      <c r="M15" s="130"/>
    </row>
    <row r="16" spans="1:13" ht="15" x14ac:dyDescent="0.25">
      <c r="A16" s="5" t="s">
        <v>73</v>
      </c>
      <c r="B16" s="10"/>
      <c r="C16" s="20"/>
      <c r="D16" s="62"/>
      <c r="E16" s="20"/>
      <c r="F16" s="57"/>
      <c r="G16" s="20"/>
      <c r="H16" s="57"/>
      <c r="I16" s="20"/>
      <c r="J16" s="57"/>
      <c r="L16" s="129"/>
      <c r="M16" s="130"/>
    </row>
    <row r="17" spans="1:13" ht="15" x14ac:dyDescent="0.25">
      <c r="A17" s="1" t="s">
        <v>19</v>
      </c>
      <c r="B17" s="4">
        <v>23331</v>
      </c>
      <c r="C17" s="19">
        <v>203858</v>
      </c>
      <c r="D17" s="63">
        <f>C17/B17</f>
        <v>8.7376451930907368</v>
      </c>
      <c r="E17" s="19">
        <v>66441</v>
      </c>
      <c r="F17" s="54">
        <f>E17/C17*100%</f>
        <v>0.32591804098931609</v>
      </c>
      <c r="G17" s="19">
        <v>112513</v>
      </c>
      <c r="H17" s="54">
        <f>G17/C17*100%</f>
        <v>0.5519184922838446</v>
      </c>
      <c r="I17" s="19">
        <v>24904</v>
      </c>
      <c r="J17" s="54">
        <f>I17/C17*100%</f>
        <v>0.12216346672683927</v>
      </c>
      <c r="L17" s="129"/>
      <c r="M17" s="130"/>
    </row>
    <row r="18" spans="1:13" ht="15" x14ac:dyDescent="0.25">
      <c r="A18" s="39" t="s">
        <v>20</v>
      </c>
      <c r="B18" s="41">
        <v>20450</v>
      </c>
      <c r="C18" s="44">
        <v>0</v>
      </c>
      <c r="D18" s="227">
        <f t="shared" ref="D18:D23" si="4">C18/B18</f>
        <v>0</v>
      </c>
      <c r="E18" s="228">
        <v>0</v>
      </c>
      <c r="F18" s="162">
        <v>0</v>
      </c>
      <c r="G18" s="228">
        <v>0</v>
      </c>
      <c r="H18" s="162">
        <v>0</v>
      </c>
      <c r="I18" s="228">
        <v>0</v>
      </c>
      <c r="J18" s="162">
        <v>0</v>
      </c>
      <c r="L18" s="129"/>
      <c r="M18" s="130"/>
    </row>
    <row r="19" spans="1:13" ht="15" x14ac:dyDescent="0.25">
      <c r="A19" s="1" t="s">
        <v>11</v>
      </c>
      <c r="B19" s="4">
        <v>19581</v>
      </c>
      <c r="C19" s="19">
        <v>209593</v>
      </c>
      <c r="D19" s="63">
        <f t="shared" si="4"/>
        <v>10.703896634492621</v>
      </c>
      <c r="E19" s="19">
        <v>162379</v>
      </c>
      <c r="F19" s="54">
        <f t="shared" ref="F19:F23" si="5">E19/C19*100%</f>
        <v>0.77473484324381059</v>
      </c>
      <c r="G19" s="19">
        <v>11500</v>
      </c>
      <c r="H19" s="54">
        <f t="shared" ref="H19:H23" si="6">G19/C19*100%</f>
        <v>5.4868244645574993E-2</v>
      </c>
      <c r="I19" s="19">
        <v>35714</v>
      </c>
      <c r="J19" s="54">
        <f t="shared" ref="J19:J23" si="7">I19/C19*100%</f>
        <v>0.17039691211061439</v>
      </c>
      <c r="L19" s="129"/>
      <c r="M19" s="130"/>
    </row>
    <row r="20" spans="1:13" ht="15" x14ac:dyDescent="0.25">
      <c r="A20" s="39" t="s">
        <v>3</v>
      </c>
      <c r="B20" s="41">
        <v>14537</v>
      </c>
      <c r="C20" s="44">
        <v>75000</v>
      </c>
      <c r="D20" s="227">
        <f t="shared" si="4"/>
        <v>5.1592488133727725</v>
      </c>
      <c r="E20" s="228">
        <v>75000</v>
      </c>
      <c r="F20" s="162">
        <f t="shared" si="5"/>
        <v>1</v>
      </c>
      <c r="G20" s="228">
        <v>0</v>
      </c>
      <c r="H20" s="162">
        <f t="shared" si="6"/>
        <v>0</v>
      </c>
      <c r="I20" s="228">
        <v>0</v>
      </c>
      <c r="J20" s="162">
        <f t="shared" si="7"/>
        <v>0</v>
      </c>
      <c r="L20" s="129"/>
      <c r="M20" s="130"/>
    </row>
    <row r="21" spans="1:13" ht="15" x14ac:dyDescent="0.25">
      <c r="A21" s="1" t="s">
        <v>4</v>
      </c>
      <c r="B21" s="4">
        <v>13751</v>
      </c>
      <c r="C21" s="19">
        <v>111358</v>
      </c>
      <c r="D21" s="63">
        <f t="shared" si="4"/>
        <v>8.098174678205222</v>
      </c>
      <c r="E21" s="19">
        <v>51452</v>
      </c>
      <c r="F21" s="54">
        <f t="shared" si="5"/>
        <v>0.46204134413333575</v>
      </c>
      <c r="G21" s="19">
        <v>17400</v>
      </c>
      <c r="H21" s="54">
        <f t="shared" si="6"/>
        <v>0.15625280626448032</v>
      </c>
      <c r="I21" s="19">
        <v>42506</v>
      </c>
      <c r="J21" s="54">
        <f t="shared" si="7"/>
        <v>0.38170584960218396</v>
      </c>
      <c r="L21" s="129"/>
      <c r="M21" s="130"/>
    </row>
    <row r="22" spans="1:13" ht="15" x14ac:dyDescent="0.25">
      <c r="A22" s="39" t="s">
        <v>7</v>
      </c>
      <c r="B22" s="41">
        <v>12498</v>
      </c>
      <c r="C22" s="44">
        <v>24250</v>
      </c>
      <c r="D22" s="227">
        <f t="shared" si="4"/>
        <v>1.9403104496719474</v>
      </c>
      <c r="E22" s="228">
        <v>19953</v>
      </c>
      <c r="F22" s="162">
        <f t="shared" si="5"/>
        <v>0.82280412371134015</v>
      </c>
      <c r="G22" s="228">
        <v>4169</v>
      </c>
      <c r="H22" s="162">
        <f t="shared" si="6"/>
        <v>0.17191752577319588</v>
      </c>
      <c r="I22" s="228">
        <v>128</v>
      </c>
      <c r="J22" s="162">
        <f t="shared" si="7"/>
        <v>5.2783505154639174E-3</v>
      </c>
      <c r="L22" s="129"/>
      <c r="M22" s="130"/>
    </row>
    <row r="23" spans="1:13" ht="15" x14ac:dyDescent="0.25">
      <c r="A23" s="1" t="s">
        <v>1</v>
      </c>
      <c r="B23" s="4">
        <v>11521</v>
      </c>
      <c r="C23" s="19">
        <v>20937</v>
      </c>
      <c r="D23" s="63">
        <f t="shared" si="4"/>
        <v>1.8172901657842202</v>
      </c>
      <c r="E23" s="19">
        <v>17437</v>
      </c>
      <c r="F23" s="54">
        <f t="shared" si="5"/>
        <v>0.83283182881979267</v>
      </c>
      <c r="G23" s="19">
        <v>2000</v>
      </c>
      <c r="H23" s="54">
        <f t="shared" si="6"/>
        <v>9.5524669245832736E-2</v>
      </c>
      <c r="I23" s="19">
        <v>1500</v>
      </c>
      <c r="J23" s="54">
        <f t="shared" si="7"/>
        <v>7.1643501934374548E-2</v>
      </c>
      <c r="L23" s="129"/>
      <c r="M23" s="130"/>
    </row>
    <row r="24" spans="1:13" ht="15" x14ac:dyDescent="0.25">
      <c r="A24" s="223"/>
      <c r="B24" s="4"/>
      <c r="C24" s="229"/>
      <c r="D24" s="230"/>
      <c r="E24" s="229"/>
      <c r="F24" s="225"/>
      <c r="G24" s="229"/>
      <c r="H24" s="225"/>
      <c r="I24" s="229"/>
      <c r="J24" s="225"/>
      <c r="L24" s="129"/>
      <c r="M24" s="130"/>
    </row>
    <row r="25" spans="1:13" ht="15" x14ac:dyDescent="0.25">
      <c r="A25" s="157" t="s">
        <v>74</v>
      </c>
      <c r="B25" s="10"/>
      <c r="C25" s="20"/>
      <c r="D25" s="62"/>
      <c r="E25" s="20"/>
      <c r="F25" s="57"/>
      <c r="G25" s="20"/>
      <c r="H25" s="57"/>
      <c r="I25" s="20"/>
      <c r="J25" s="57"/>
      <c r="L25" s="129"/>
      <c r="M25" s="130"/>
    </row>
    <row r="26" spans="1:13" ht="15" x14ac:dyDescent="0.25">
      <c r="A26" s="231" t="s">
        <v>17</v>
      </c>
      <c r="B26" s="247">
        <v>8728</v>
      </c>
      <c r="C26" s="158">
        <v>87328</v>
      </c>
      <c r="D26" s="159">
        <f>C26/B26</f>
        <v>10.005499541704857</v>
      </c>
      <c r="E26" s="158">
        <v>48855</v>
      </c>
      <c r="F26" s="160">
        <f>E26/C26*100%</f>
        <v>0.55944256137779402</v>
      </c>
      <c r="G26" s="158">
        <v>14809</v>
      </c>
      <c r="H26" s="160">
        <f>G26/C26*100%</f>
        <v>0.16957905826310005</v>
      </c>
      <c r="I26" s="158">
        <v>23664</v>
      </c>
      <c r="J26" s="160">
        <f>I26/C26*100%</f>
        <v>0.27097838035910587</v>
      </c>
      <c r="L26" s="129"/>
      <c r="M26" s="130"/>
    </row>
    <row r="27" spans="1:13" ht="15" x14ac:dyDescent="0.25">
      <c r="A27" s="1" t="s">
        <v>15</v>
      </c>
      <c r="B27" s="251">
        <v>8605</v>
      </c>
      <c r="C27" s="19">
        <v>40380</v>
      </c>
      <c r="D27" s="232">
        <f t="shared" ref="D27:D33" si="8">C27/B27</f>
        <v>4.6926205694363743</v>
      </c>
      <c r="E27" s="229">
        <v>32460</v>
      </c>
      <c r="F27" s="233">
        <f t="shared" ref="F27:F33" si="9">E27/C27*100%</f>
        <v>0.80386329866270434</v>
      </c>
      <c r="G27" s="229">
        <v>4150</v>
      </c>
      <c r="H27" s="233">
        <f t="shared" ref="H27:H33" si="10">G27/C27*100%</f>
        <v>0.10277365032194155</v>
      </c>
      <c r="I27" s="229">
        <v>3770</v>
      </c>
      <c r="J27" s="233">
        <f t="shared" ref="J27:J33" si="11">I27/C27*100%</f>
        <v>9.3363051015354137E-2</v>
      </c>
      <c r="L27" s="129"/>
      <c r="M27" s="130"/>
    </row>
    <row r="28" spans="1:13" ht="15" x14ac:dyDescent="0.25">
      <c r="A28" s="39" t="s">
        <v>9</v>
      </c>
      <c r="B28" s="248">
        <v>8447</v>
      </c>
      <c r="C28" s="44">
        <v>27768</v>
      </c>
      <c r="D28" s="159">
        <f t="shared" si="8"/>
        <v>3.2873209423463954</v>
      </c>
      <c r="E28" s="44">
        <v>27631</v>
      </c>
      <c r="F28" s="160">
        <f t="shared" si="9"/>
        <v>0.99506626332469028</v>
      </c>
      <c r="G28" s="44">
        <v>0</v>
      </c>
      <c r="H28" s="160">
        <f t="shared" si="10"/>
        <v>0</v>
      </c>
      <c r="I28" s="44">
        <v>137</v>
      </c>
      <c r="J28" s="160">
        <f t="shared" si="11"/>
        <v>4.9337366753097094E-3</v>
      </c>
      <c r="L28" s="129"/>
      <c r="M28" s="130"/>
    </row>
    <row r="29" spans="1:13" ht="15" x14ac:dyDescent="0.25">
      <c r="A29" s="1" t="s">
        <v>21</v>
      </c>
      <c r="B29" s="222">
        <v>7685</v>
      </c>
      <c r="C29" s="19">
        <v>22382</v>
      </c>
      <c r="D29" s="232">
        <f t="shared" si="8"/>
        <v>2.9124268054651918</v>
      </c>
      <c r="E29" s="229">
        <v>21647</v>
      </c>
      <c r="F29" s="233">
        <f t="shared" si="9"/>
        <v>0.96716111160754181</v>
      </c>
      <c r="G29" s="229">
        <v>0</v>
      </c>
      <c r="H29" s="233">
        <f t="shared" si="10"/>
        <v>0</v>
      </c>
      <c r="I29" s="229">
        <v>735</v>
      </c>
      <c r="J29" s="233">
        <f t="shared" si="11"/>
        <v>3.2838888392458222E-2</v>
      </c>
      <c r="L29" s="129"/>
      <c r="M29" s="130"/>
    </row>
    <row r="30" spans="1:13" ht="15" x14ac:dyDescent="0.25">
      <c r="A30" s="39" t="s">
        <v>5</v>
      </c>
      <c r="B30" s="249">
        <v>7181</v>
      </c>
      <c r="C30" s="44">
        <v>20040</v>
      </c>
      <c r="D30" s="159">
        <f t="shared" si="8"/>
        <v>2.7906976744186047</v>
      </c>
      <c r="E30" s="228">
        <v>18691</v>
      </c>
      <c r="F30" s="160">
        <f t="shared" si="9"/>
        <v>0.93268463073852292</v>
      </c>
      <c r="G30" s="228">
        <v>0</v>
      </c>
      <c r="H30" s="160">
        <f t="shared" si="10"/>
        <v>0</v>
      </c>
      <c r="I30" s="228">
        <v>1349</v>
      </c>
      <c r="J30" s="160">
        <f t="shared" si="11"/>
        <v>6.7315369261477048E-2</v>
      </c>
      <c r="L30" s="129"/>
      <c r="M30" s="130"/>
    </row>
    <row r="31" spans="1:13" ht="15" x14ac:dyDescent="0.25">
      <c r="A31" s="1" t="s">
        <v>22</v>
      </c>
      <c r="B31" s="222">
        <v>6838</v>
      </c>
      <c r="C31" s="19">
        <v>10406</v>
      </c>
      <c r="D31" s="232">
        <f t="shared" si="8"/>
        <v>1.5217899970751683</v>
      </c>
      <c r="E31" s="229">
        <v>9839</v>
      </c>
      <c r="F31" s="233">
        <f t="shared" si="9"/>
        <v>0.94551220449740536</v>
      </c>
      <c r="G31" s="229">
        <v>0</v>
      </c>
      <c r="H31" s="233">
        <f t="shared" si="10"/>
        <v>0</v>
      </c>
      <c r="I31" s="229">
        <v>567</v>
      </c>
      <c r="J31" s="233">
        <f t="shared" si="11"/>
        <v>5.4487795502594659E-2</v>
      </c>
      <c r="L31" s="129"/>
      <c r="M31" s="130"/>
    </row>
    <row r="32" spans="1:13" ht="15" x14ac:dyDescent="0.25">
      <c r="A32" s="39" t="s">
        <v>8</v>
      </c>
      <c r="B32" s="250">
        <v>4621</v>
      </c>
      <c r="C32" s="44">
        <v>20238</v>
      </c>
      <c r="D32" s="159">
        <f t="shared" si="8"/>
        <v>4.3795715213157322</v>
      </c>
      <c r="E32" s="44">
        <v>15301</v>
      </c>
      <c r="F32" s="160">
        <f t="shared" si="9"/>
        <v>0.75605296966103375</v>
      </c>
      <c r="G32" s="44">
        <v>0</v>
      </c>
      <c r="H32" s="160">
        <f t="shared" si="10"/>
        <v>0</v>
      </c>
      <c r="I32" s="44">
        <v>4937</v>
      </c>
      <c r="J32" s="160">
        <f t="shared" si="11"/>
        <v>0.24394703033896631</v>
      </c>
      <c r="L32" s="129"/>
      <c r="M32" s="130"/>
    </row>
    <row r="33" spans="1:13" ht="15" x14ac:dyDescent="0.25">
      <c r="A33" s="1" t="s">
        <v>13</v>
      </c>
      <c r="B33" s="222">
        <v>2467</v>
      </c>
      <c r="C33" s="19">
        <v>46471</v>
      </c>
      <c r="D33" s="232">
        <f t="shared" si="8"/>
        <v>18.837049047426024</v>
      </c>
      <c r="E33" s="229">
        <v>25565</v>
      </c>
      <c r="F33" s="233">
        <f t="shared" si="9"/>
        <v>0.55012803684017986</v>
      </c>
      <c r="G33" s="229">
        <v>2000</v>
      </c>
      <c r="H33" s="233">
        <f t="shared" si="10"/>
        <v>4.3037593337780553E-2</v>
      </c>
      <c r="I33" s="229">
        <v>18906</v>
      </c>
      <c r="J33" s="233">
        <f t="shared" si="11"/>
        <v>0.40683436982203958</v>
      </c>
      <c r="L33" s="129"/>
      <c r="M33" s="130"/>
    </row>
    <row r="34" spans="1:13" ht="15" x14ac:dyDescent="0.25">
      <c r="B34" s="4"/>
      <c r="C34" s="19"/>
      <c r="E34" s="19"/>
      <c r="F34" s="54"/>
      <c r="G34" s="19"/>
      <c r="H34" s="54"/>
      <c r="I34" s="19"/>
      <c r="J34" s="54"/>
      <c r="L34" s="129"/>
      <c r="M34" s="130"/>
    </row>
    <row r="35" spans="1:13" ht="15" x14ac:dyDescent="0.25">
      <c r="A35" s="6" t="s">
        <v>76</v>
      </c>
      <c r="B35" s="15">
        <f>SUM(B5:B33)</f>
        <v>576851</v>
      </c>
      <c r="C35" s="21">
        <f>SUM(C5:C33)</f>
        <v>2455299</v>
      </c>
      <c r="D35" s="65">
        <f>C35/B35</f>
        <v>4.2563833641616293</v>
      </c>
      <c r="E35" s="21">
        <f>SUM(E5:E33)</f>
        <v>1523374</v>
      </c>
      <c r="F35" s="58">
        <f>E35/C35</f>
        <v>0.62044337573550101</v>
      </c>
      <c r="G35" s="21">
        <f>SUM(G5:G33)</f>
        <v>593208</v>
      </c>
      <c r="H35" s="58">
        <f>G35/C35*100%</f>
        <v>0.24160316116285635</v>
      </c>
      <c r="I35" s="21">
        <f>SUM(I5:I33)</f>
        <v>338717</v>
      </c>
      <c r="J35" s="58">
        <f>I35/C35*100%</f>
        <v>0.13795346310164261</v>
      </c>
      <c r="L35" s="131"/>
      <c r="M35" s="131"/>
    </row>
    <row r="38" spans="1:13" x14ac:dyDescent="0.2">
      <c r="E38" s="54"/>
    </row>
  </sheetData>
  <mergeCells count="1">
    <mergeCell ref="A1:J1"/>
  </mergeCells>
  <pageMargins left="0.25" right="0.25" top="0.75" bottom="0.75" header="0.3" footer="0.3"/>
  <pageSetup paperSize="5" scale="96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36"/>
  <sheetViews>
    <sheetView zoomScale="89" zoomScaleNormal="89" workbookViewId="0">
      <selection activeCell="F35" sqref="F35"/>
    </sheetView>
  </sheetViews>
  <sheetFormatPr defaultRowHeight="12.75" x14ac:dyDescent="0.2"/>
  <cols>
    <col min="1" max="1" width="35.42578125" customWidth="1"/>
    <col min="2" max="2" width="11.7109375" customWidth="1"/>
    <col min="3" max="3" width="12" bestFit="1" customWidth="1"/>
    <col min="4" max="4" width="8.28515625" style="63" bestFit="1" customWidth="1"/>
    <col min="5" max="5" width="12" bestFit="1" customWidth="1"/>
    <col min="6" max="6" width="10" bestFit="1" customWidth="1"/>
    <col min="7" max="7" width="12" bestFit="1" customWidth="1"/>
    <col min="8" max="8" width="8" style="54" bestFit="1" customWidth="1"/>
    <col min="9" max="9" width="9.42578125" bestFit="1" customWidth="1"/>
    <col min="10" max="10" width="8.42578125" bestFit="1" customWidth="1"/>
    <col min="11" max="11" width="11" bestFit="1" customWidth="1"/>
    <col min="12" max="12" width="8" style="54" bestFit="1" customWidth="1"/>
  </cols>
  <sheetData>
    <row r="1" spans="1:12" s="26" customFormat="1" x14ac:dyDescent="0.2">
      <c r="A1" s="273" t="s">
        <v>521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</row>
    <row r="2" spans="1:12" s="26" customFormat="1" x14ac:dyDescent="0.2">
      <c r="A2" s="69"/>
      <c r="B2" s="70"/>
      <c r="C2" s="70"/>
      <c r="D2" s="80"/>
      <c r="E2" s="283" t="s">
        <v>170</v>
      </c>
      <c r="F2" s="284"/>
      <c r="G2" s="285"/>
      <c r="H2" s="78"/>
      <c r="I2" s="70"/>
      <c r="J2" s="70"/>
      <c r="K2" s="71"/>
      <c r="L2" s="79"/>
    </row>
    <row r="3" spans="1:12" s="26" customFormat="1" ht="51" x14ac:dyDescent="0.2">
      <c r="A3" s="72"/>
      <c r="B3" s="73" t="s">
        <v>140</v>
      </c>
      <c r="C3" s="74" t="s">
        <v>171</v>
      </c>
      <c r="D3" s="75" t="s">
        <v>172</v>
      </c>
      <c r="E3" s="76" t="s">
        <v>173</v>
      </c>
      <c r="F3" s="76" t="s">
        <v>174</v>
      </c>
      <c r="G3" s="76" t="s">
        <v>175</v>
      </c>
      <c r="H3" s="77" t="s">
        <v>180</v>
      </c>
      <c r="I3" s="74" t="s">
        <v>176</v>
      </c>
      <c r="J3" s="74" t="s">
        <v>177</v>
      </c>
      <c r="K3" s="74" t="s">
        <v>178</v>
      </c>
      <c r="L3" s="77" t="s">
        <v>179</v>
      </c>
    </row>
    <row r="4" spans="1:12" x14ac:dyDescent="0.2">
      <c r="C4" s="19"/>
      <c r="G4" s="19"/>
      <c r="I4" s="19"/>
      <c r="J4" s="19"/>
      <c r="K4" s="19"/>
    </row>
    <row r="5" spans="1:12" x14ac:dyDescent="0.2">
      <c r="A5" s="5" t="s">
        <v>75</v>
      </c>
      <c r="B5" s="14"/>
      <c r="C5" s="20"/>
      <c r="D5" s="62"/>
      <c r="E5" s="7"/>
      <c r="F5" s="7"/>
      <c r="G5" s="20"/>
      <c r="H5" s="57"/>
      <c r="I5" s="20"/>
      <c r="J5" s="20"/>
      <c r="K5" s="20"/>
      <c r="L5" s="57"/>
    </row>
    <row r="6" spans="1:12" ht="15" x14ac:dyDescent="0.2">
      <c r="A6" s="1" t="s">
        <v>10</v>
      </c>
      <c r="B6" s="4">
        <v>100512</v>
      </c>
      <c r="C6" s="19">
        <v>6168434</v>
      </c>
      <c r="D6" s="63">
        <f>C6/B6</f>
        <v>61.370124960203754</v>
      </c>
      <c r="E6" s="3">
        <v>5637465</v>
      </c>
      <c r="F6" s="3">
        <v>0</v>
      </c>
      <c r="G6" s="19">
        <f>SUM(E6:F6)</f>
        <v>5637465</v>
      </c>
      <c r="H6" s="54">
        <f>G6/C6</f>
        <v>0.91392158852635852</v>
      </c>
      <c r="I6" s="19">
        <v>0</v>
      </c>
      <c r="J6" s="19">
        <v>0</v>
      </c>
      <c r="K6" s="19">
        <v>530969</v>
      </c>
      <c r="L6" s="54">
        <f>K6/C6</f>
        <v>8.6078411473641453E-2</v>
      </c>
    </row>
    <row r="7" spans="1:12" ht="15" x14ac:dyDescent="0.2">
      <c r="A7" s="39" t="s">
        <v>12</v>
      </c>
      <c r="B7" s="41">
        <v>79955</v>
      </c>
      <c r="C7" s="44">
        <v>3056892</v>
      </c>
      <c r="D7" s="64">
        <f>C7/B7</f>
        <v>38.232655868926273</v>
      </c>
      <c r="E7" s="43">
        <v>2367394</v>
      </c>
      <c r="F7" s="43">
        <v>0</v>
      </c>
      <c r="G7" s="44">
        <f>SUM(E7:F7)</f>
        <v>2367394</v>
      </c>
      <c r="H7" s="56">
        <f>G7/C7</f>
        <v>0.77444476285063391</v>
      </c>
      <c r="I7" s="44">
        <v>0</v>
      </c>
      <c r="J7" s="44">
        <v>94523</v>
      </c>
      <c r="K7" s="44">
        <v>594975</v>
      </c>
      <c r="L7" s="56">
        <f>K7/C7</f>
        <v>0.19463396155310689</v>
      </c>
    </row>
    <row r="8" spans="1:12" ht="15" x14ac:dyDescent="0.2">
      <c r="A8" s="1"/>
      <c r="B8" s="4"/>
      <c r="C8" s="19"/>
      <c r="E8" s="3"/>
      <c r="F8" s="3"/>
      <c r="G8" s="19"/>
      <c r="I8" s="19"/>
      <c r="J8" s="19"/>
      <c r="K8" s="19"/>
    </row>
    <row r="9" spans="1:12" x14ac:dyDescent="0.2">
      <c r="A9" s="5" t="s">
        <v>72</v>
      </c>
      <c r="B9" s="10"/>
      <c r="C9" s="20"/>
      <c r="D9" s="62"/>
      <c r="E9" s="9"/>
      <c r="F9" s="9"/>
      <c r="G9" s="20"/>
      <c r="H9" s="57"/>
      <c r="I9" s="20"/>
      <c r="J9" s="20"/>
      <c r="K9" s="20"/>
      <c r="L9" s="57"/>
    </row>
    <row r="10" spans="1:12" ht="15" x14ac:dyDescent="0.2">
      <c r="A10" s="1" t="s">
        <v>2</v>
      </c>
      <c r="B10" s="4">
        <v>47026</v>
      </c>
      <c r="C10" s="19">
        <v>3822364</v>
      </c>
      <c r="D10" s="63">
        <f>C10/B10</f>
        <v>81.281929145579042</v>
      </c>
      <c r="E10" s="3">
        <v>3761064</v>
      </c>
      <c r="F10" s="3">
        <v>0</v>
      </c>
      <c r="G10" s="19">
        <f t="shared" ref="G10:G15" si="0">SUM(E10:F10)</f>
        <v>3761064</v>
      </c>
      <c r="H10" s="54">
        <f>G10/C10</f>
        <v>0.98396280417040349</v>
      </c>
      <c r="I10" s="19">
        <v>0</v>
      </c>
      <c r="J10" s="19">
        <v>0</v>
      </c>
      <c r="K10" s="19">
        <v>61300</v>
      </c>
      <c r="L10" s="54">
        <f>SUM(K10/C10)</f>
        <v>1.6037195829596552E-2</v>
      </c>
    </row>
    <row r="11" spans="1:12" ht="15" x14ac:dyDescent="0.2">
      <c r="A11" s="39" t="s">
        <v>18</v>
      </c>
      <c r="B11" s="41">
        <v>42272</v>
      </c>
      <c r="C11" s="44">
        <v>3217257</v>
      </c>
      <c r="D11" s="227">
        <f t="shared" ref="D11:D15" si="1">C11/B11</f>
        <v>76.108464231642699</v>
      </c>
      <c r="E11" s="156">
        <v>3135396</v>
      </c>
      <c r="F11" s="156">
        <v>36176</v>
      </c>
      <c r="G11" s="228">
        <f t="shared" si="0"/>
        <v>3171572</v>
      </c>
      <c r="H11" s="162">
        <f t="shared" ref="H11:H15" si="2">G11/C11</f>
        <v>0.98580001535469497</v>
      </c>
      <c r="I11" s="228">
        <v>0</v>
      </c>
      <c r="J11" s="228">
        <v>0</v>
      </c>
      <c r="K11" s="228">
        <v>45685</v>
      </c>
      <c r="L11" s="162">
        <f t="shared" ref="L11:L15" si="3">SUM(K11/C11)</f>
        <v>1.4199984645304991E-2</v>
      </c>
    </row>
    <row r="12" spans="1:12" ht="15" x14ac:dyDescent="0.2">
      <c r="A12" s="1" t="s">
        <v>6</v>
      </c>
      <c r="B12" s="4">
        <v>39234</v>
      </c>
      <c r="C12" s="19">
        <v>935154</v>
      </c>
      <c r="D12" s="63">
        <f t="shared" si="1"/>
        <v>23.835295916806849</v>
      </c>
      <c r="E12" s="3">
        <v>713717</v>
      </c>
      <c r="F12" s="3">
        <v>0</v>
      </c>
      <c r="G12" s="19">
        <f t="shared" si="0"/>
        <v>713717</v>
      </c>
      <c r="H12" s="54">
        <f t="shared" si="2"/>
        <v>0.76320798499498477</v>
      </c>
      <c r="I12" s="19">
        <v>158500</v>
      </c>
      <c r="J12" s="19">
        <v>0</v>
      </c>
      <c r="K12" s="19">
        <v>62937</v>
      </c>
      <c r="L12" s="54">
        <f t="shared" si="3"/>
        <v>6.7301214559313219E-2</v>
      </c>
    </row>
    <row r="13" spans="1:12" ht="15" x14ac:dyDescent="0.2">
      <c r="A13" s="39" t="s">
        <v>0</v>
      </c>
      <c r="B13" s="41">
        <v>37066</v>
      </c>
      <c r="C13" s="44">
        <v>950205</v>
      </c>
      <c r="D13" s="227">
        <f t="shared" si="1"/>
        <v>25.635488048346193</v>
      </c>
      <c r="E13" s="156">
        <v>916603</v>
      </c>
      <c r="F13" s="156">
        <v>12002</v>
      </c>
      <c r="G13" s="228">
        <f t="shared" si="0"/>
        <v>928605</v>
      </c>
      <c r="H13" s="162">
        <f t="shared" si="2"/>
        <v>0.97726806320741311</v>
      </c>
      <c r="I13" s="228">
        <v>0</v>
      </c>
      <c r="J13" s="228">
        <v>0</v>
      </c>
      <c r="K13" s="228">
        <v>21600</v>
      </c>
      <c r="L13" s="162">
        <f t="shared" si="3"/>
        <v>2.2731936792586862E-2</v>
      </c>
    </row>
    <row r="14" spans="1:12" ht="15" x14ac:dyDescent="0.2">
      <c r="A14" s="1" t="s">
        <v>16</v>
      </c>
      <c r="B14" s="4">
        <v>30921</v>
      </c>
      <c r="C14" s="19">
        <v>1524637</v>
      </c>
      <c r="D14" s="63">
        <f t="shared" si="1"/>
        <v>49.307493289350276</v>
      </c>
      <c r="E14" s="3">
        <v>1240000</v>
      </c>
      <c r="F14" s="3">
        <v>0</v>
      </c>
      <c r="G14" s="19">
        <f t="shared" si="0"/>
        <v>1240000</v>
      </c>
      <c r="H14" s="54">
        <f t="shared" si="2"/>
        <v>0.81330834815106812</v>
      </c>
      <c r="I14" s="19">
        <v>0</v>
      </c>
      <c r="J14" s="19">
        <v>0</v>
      </c>
      <c r="K14" s="19">
        <v>284637</v>
      </c>
      <c r="L14" s="54">
        <f t="shared" si="3"/>
        <v>0.18669165184893191</v>
      </c>
    </row>
    <row r="15" spans="1:12" ht="15" x14ac:dyDescent="0.2">
      <c r="A15" s="39" t="s">
        <v>14</v>
      </c>
      <c r="B15" s="41">
        <v>29624</v>
      </c>
      <c r="C15" s="44">
        <v>1605636</v>
      </c>
      <c r="D15" s="227">
        <f t="shared" si="1"/>
        <v>54.200513097488525</v>
      </c>
      <c r="E15" s="156">
        <v>1574732</v>
      </c>
      <c r="F15" s="156">
        <v>0</v>
      </c>
      <c r="G15" s="228">
        <f t="shared" si="0"/>
        <v>1574732</v>
      </c>
      <c r="H15" s="162">
        <f t="shared" si="2"/>
        <v>0.98075279826810058</v>
      </c>
      <c r="I15" s="228">
        <v>0</v>
      </c>
      <c r="J15" s="228">
        <v>0</v>
      </c>
      <c r="K15" s="228">
        <v>30904</v>
      </c>
      <c r="L15" s="162">
        <f t="shared" si="3"/>
        <v>1.9247201731899383E-2</v>
      </c>
    </row>
    <row r="16" spans="1:12" ht="15" x14ac:dyDescent="0.2">
      <c r="A16" s="1"/>
      <c r="B16" s="4"/>
      <c r="C16" s="19"/>
      <c r="E16" s="3"/>
      <c r="F16" s="3"/>
      <c r="G16" s="19"/>
      <c r="I16" s="19"/>
      <c r="J16" s="19"/>
      <c r="K16" s="19"/>
    </row>
    <row r="17" spans="1:12" x14ac:dyDescent="0.2">
      <c r="A17" s="5" t="s">
        <v>73</v>
      </c>
      <c r="B17" s="10"/>
      <c r="C17" s="20"/>
      <c r="D17" s="62"/>
      <c r="E17" s="9"/>
      <c r="F17" s="9"/>
      <c r="G17" s="20"/>
      <c r="H17" s="57"/>
      <c r="I17" s="20"/>
      <c r="J17" s="20"/>
      <c r="K17" s="20"/>
      <c r="L17" s="57"/>
    </row>
    <row r="18" spans="1:12" ht="15" x14ac:dyDescent="0.2">
      <c r="A18" s="1" t="s">
        <v>19</v>
      </c>
      <c r="B18" s="4">
        <v>23331</v>
      </c>
      <c r="C18" s="19">
        <v>3103439</v>
      </c>
      <c r="D18" s="63">
        <f>C18/B18</f>
        <v>133.01783035446402</v>
      </c>
      <c r="E18" s="3">
        <v>2822034</v>
      </c>
      <c r="F18" s="3">
        <v>0</v>
      </c>
      <c r="G18" s="19">
        <f t="shared" ref="G18:G24" si="4">SUM(E18:F18)</f>
        <v>2822034</v>
      </c>
      <c r="H18" s="54">
        <f>G18/C18</f>
        <v>0.90932478453741161</v>
      </c>
      <c r="I18" s="19">
        <v>0</v>
      </c>
      <c r="J18" s="19">
        <v>0</v>
      </c>
      <c r="K18" s="19">
        <v>281405</v>
      </c>
      <c r="L18" s="54">
        <f t="shared" ref="L18:L24" si="5">SUM(K18/C18)</f>
        <v>9.0675215462588443E-2</v>
      </c>
    </row>
    <row r="19" spans="1:12" ht="15" x14ac:dyDescent="0.2">
      <c r="A19" s="39" t="s">
        <v>20</v>
      </c>
      <c r="B19" s="41">
        <v>20450</v>
      </c>
      <c r="C19" s="44">
        <v>423890</v>
      </c>
      <c r="D19" s="227">
        <f t="shared" ref="D19:D24" si="6">C19/B19</f>
        <v>20.728117359413204</v>
      </c>
      <c r="E19" s="156">
        <v>410721</v>
      </c>
      <c r="F19" s="156">
        <v>0</v>
      </c>
      <c r="G19" s="228">
        <f t="shared" si="4"/>
        <v>410721</v>
      </c>
      <c r="H19" s="162">
        <f t="shared" ref="H19:H24" si="7">G19/C19</f>
        <v>0.96893297789520871</v>
      </c>
      <c r="I19" s="44">
        <v>0</v>
      </c>
      <c r="J19" s="44">
        <v>0</v>
      </c>
      <c r="K19" s="44">
        <v>13169</v>
      </c>
      <c r="L19" s="56">
        <f t="shared" si="5"/>
        <v>3.1067022104791338E-2</v>
      </c>
    </row>
    <row r="20" spans="1:12" ht="15" x14ac:dyDescent="0.2">
      <c r="A20" s="1" t="s">
        <v>11</v>
      </c>
      <c r="B20" s="4">
        <v>19581</v>
      </c>
      <c r="C20" s="19">
        <v>1558574</v>
      </c>
      <c r="D20" s="63">
        <f t="shared" si="6"/>
        <v>79.596241254277103</v>
      </c>
      <c r="E20" s="3">
        <v>1539616</v>
      </c>
      <c r="F20" s="3">
        <v>0</v>
      </c>
      <c r="G20" s="19">
        <f t="shared" si="4"/>
        <v>1539616</v>
      </c>
      <c r="H20" s="54">
        <f t="shared" si="7"/>
        <v>0.9878363170436566</v>
      </c>
      <c r="I20" s="19">
        <v>0</v>
      </c>
      <c r="J20" s="19">
        <v>0</v>
      </c>
      <c r="K20" s="19">
        <v>18985</v>
      </c>
      <c r="L20" s="54">
        <f t="shared" si="5"/>
        <v>1.2181006484132291E-2</v>
      </c>
    </row>
    <row r="21" spans="1:12" ht="15" x14ac:dyDescent="0.2">
      <c r="A21" s="39" t="s">
        <v>3</v>
      </c>
      <c r="B21" s="41">
        <v>14537</v>
      </c>
      <c r="C21" s="44">
        <v>465000</v>
      </c>
      <c r="D21" s="227">
        <f t="shared" si="6"/>
        <v>31.987342642911191</v>
      </c>
      <c r="E21" s="156">
        <v>390000</v>
      </c>
      <c r="F21" s="156">
        <v>0</v>
      </c>
      <c r="G21" s="228">
        <f t="shared" si="4"/>
        <v>390000</v>
      </c>
      <c r="H21" s="162">
        <f t="shared" si="7"/>
        <v>0.83870967741935487</v>
      </c>
      <c r="I21" s="44">
        <v>0</v>
      </c>
      <c r="J21" s="44">
        <v>0</v>
      </c>
      <c r="K21" s="44">
        <v>75000</v>
      </c>
      <c r="L21" s="56">
        <f t="shared" si="5"/>
        <v>0.16129032258064516</v>
      </c>
    </row>
    <row r="22" spans="1:12" ht="15" x14ac:dyDescent="0.2">
      <c r="A22" s="1" t="s">
        <v>4</v>
      </c>
      <c r="B22" s="4">
        <v>13751</v>
      </c>
      <c r="C22" s="19">
        <v>2050007</v>
      </c>
      <c r="D22" s="63">
        <f t="shared" si="6"/>
        <v>149.08057595811215</v>
      </c>
      <c r="E22" s="3">
        <v>1700000</v>
      </c>
      <c r="F22" s="3">
        <v>0</v>
      </c>
      <c r="G22" s="19">
        <f t="shared" si="4"/>
        <v>1700000</v>
      </c>
      <c r="H22" s="54">
        <f t="shared" si="7"/>
        <v>0.82926546104476717</v>
      </c>
      <c r="I22" s="19">
        <v>0</v>
      </c>
      <c r="J22" s="19">
        <v>0</v>
      </c>
      <c r="K22" s="19">
        <v>350007</v>
      </c>
      <c r="L22" s="54">
        <f t="shared" si="5"/>
        <v>0.17073453895523283</v>
      </c>
    </row>
    <row r="23" spans="1:12" ht="15" x14ac:dyDescent="0.2">
      <c r="A23" s="39" t="s">
        <v>7</v>
      </c>
      <c r="B23" s="41">
        <v>12498</v>
      </c>
      <c r="C23" s="44">
        <v>269457</v>
      </c>
      <c r="D23" s="227">
        <f t="shared" si="6"/>
        <v>21.560009601536247</v>
      </c>
      <c r="E23" s="156">
        <v>250000</v>
      </c>
      <c r="F23" s="156">
        <v>0</v>
      </c>
      <c r="G23" s="228">
        <f t="shared" si="4"/>
        <v>250000</v>
      </c>
      <c r="H23" s="162">
        <f t="shared" si="7"/>
        <v>0.92779181836062896</v>
      </c>
      <c r="I23" s="44">
        <v>0</v>
      </c>
      <c r="J23" s="44">
        <v>0</v>
      </c>
      <c r="K23" s="44">
        <v>19457</v>
      </c>
      <c r="L23" s="56">
        <f t="shared" si="5"/>
        <v>7.2208181639371025E-2</v>
      </c>
    </row>
    <row r="24" spans="1:12" ht="15" x14ac:dyDescent="0.2">
      <c r="A24" s="1" t="s">
        <v>1</v>
      </c>
      <c r="B24" s="4">
        <v>11521</v>
      </c>
      <c r="C24" s="19">
        <v>405922</v>
      </c>
      <c r="D24" s="63">
        <f t="shared" si="6"/>
        <v>35.233226282440761</v>
      </c>
      <c r="E24" s="3">
        <v>397075</v>
      </c>
      <c r="F24" s="3">
        <v>0</v>
      </c>
      <c r="G24" s="19">
        <f t="shared" si="4"/>
        <v>397075</v>
      </c>
      <c r="H24" s="54">
        <f t="shared" si="7"/>
        <v>0.97820517242228799</v>
      </c>
      <c r="I24" s="19">
        <v>0</v>
      </c>
      <c r="J24" s="19">
        <v>0</v>
      </c>
      <c r="K24" s="19">
        <v>8847</v>
      </c>
      <c r="L24" s="54">
        <f t="shared" si="5"/>
        <v>2.1794827577711975E-2</v>
      </c>
    </row>
    <row r="25" spans="1:12" ht="15" x14ac:dyDescent="0.2">
      <c r="A25" s="223"/>
      <c r="B25" s="4"/>
      <c r="C25" s="229"/>
      <c r="D25" s="230"/>
      <c r="E25" s="234"/>
      <c r="F25" s="234"/>
      <c r="G25" s="229"/>
      <c r="H25" s="225"/>
      <c r="I25" s="229"/>
      <c r="J25" s="229"/>
      <c r="K25" s="229"/>
      <c r="L25" s="225"/>
    </row>
    <row r="26" spans="1:12" ht="15" x14ac:dyDescent="0.2">
      <c r="A26" s="157" t="s">
        <v>74</v>
      </c>
      <c r="B26" s="10"/>
      <c r="C26" s="20"/>
      <c r="D26" s="62"/>
      <c r="E26" s="9"/>
      <c r="F26" s="9"/>
      <c r="G26" s="20"/>
      <c r="H26" s="57"/>
      <c r="I26" s="20"/>
      <c r="J26" s="20"/>
      <c r="K26" s="20"/>
      <c r="L26" s="57"/>
    </row>
    <row r="27" spans="1:12" ht="15" x14ac:dyDescent="0.25">
      <c r="A27" s="231" t="s">
        <v>17</v>
      </c>
      <c r="B27" s="247">
        <v>8728</v>
      </c>
      <c r="C27" s="158">
        <v>1093837</v>
      </c>
      <c r="D27" s="159">
        <f>SUM(C27/B27)</f>
        <v>125.32504582951421</v>
      </c>
      <c r="E27" s="235">
        <v>1084037</v>
      </c>
      <c r="F27" s="235">
        <v>0</v>
      </c>
      <c r="G27" s="158">
        <f t="shared" ref="G27:G34" si="8">SUM(E27:F27)</f>
        <v>1084037</v>
      </c>
      <c r="H27" s="160">
        <f>G27/C27</f>
        <v>0.99104071264731397</v>
      </c>
      <c r="I27" s="158">
        <v>0</v>
      </c>
      <c r="J27" s="158">
        <v>0</v>
      </c>
      <c r="K27" s="158">
        <v>9800</v>
      </c>
      <c r="L27" s="160">
        <f t="shared" ref="L27:L34" si="9">SUM(K27/C27)</f>
        <v>8.9592873526860035E-3</v>
      </c>
    </row>
    <row r="28" spans="1:12" ht="15" x14ac:dyDescent="0.2">
      <c r="A28" s="144" t="s">
        <v>15</v>
      </c>
      <c r="B28" s="251">
        <v>8605</v>
      </c>
      <c r="C28" s="145">
        <v>370410</v>
      </c>
      <c r="D28" s="232">
        <f t="shared" ref="D28:D34" si="10">SUM(C28/B28)</f>
        <v>43.045903544450901</v>
      </c>
      <c r="E28" s="236">
        <v>361159</v>
      </c>
      <c r="F28" s="236">
        <v>4800</v>
      </c>
      <c r="G28" s="237">
        <f t="shared" si="8"/>
        <v>365959</v>
      </c>
      <c r="H28" s="233">
        <f t="shared" ref="H28:H34" si="11">G28/C28</f>
        <v>0.98798358575632406</v>
      </c>
      <c r="I28" s="145">
        <v>0</v>
      </c>
      <c r="J28" s="145">
        <v>0</v>
      </c>
      <c r="K28" s="145">
        <v>4451</v>
      </c>
      <c r="L28" s="147">
        <f t="shared" si="9"/>
        <v>1.2016414243675926E-2</v>
      </c>
    </row>
    <row r="29" spans="1:12" ht="15" x14ac:dyDescent="0.2">
      <c r="A29" s="39" t="s">
        <v>9</v>
      </c>
      <c r="B29" s="248">
        <v>8447</v>
      </c>
      <c r="C29" s="44">
        <v>497711</v>
      </c>
      <c r="D29" s="159">
        <f t="shared" si="10"/>
        <v>58.921628980703211</v>
      </c>
      <c r="E29" s="43">
        <v>487298</v>
      </c>
      <c r="F29" s="43">
        <v>0</v>
      </c>
      <c r="G29" s="44">
        <f t="shared" si="8"/>
        <v>487298</v>
      </c>
      <c r="H29" s="160">
        <f t="shared" si="11"/>
        <v>0.9790782200915793</v>
      </c>
      <c r="I29" s="44">
        <v>0</v>
      </c>
      <c r="J29" s="44">
        <v>0</v>
      </c>
      <c r="K29" s="44">
        <v>10413</v>
      </c>
      <c r="L29" s="56">
        <f t="shared" si="9"/>
        <v>2.092177990842075E-2</v>
      </c>
    </row>
    <row r="30" spans="1:12" ht="15" x14ac:dyDescent="0.2">
      <c r="A30" s="1" t="s">
        <v>21</v>
      </c>
      <c r="B30" s="222">
        <v>7685</v>
      </c>
      <c r="C30" s="19">
        <v>317424</v>
      </c>
      <c r="D30" s="232">
        <f t="shared" si="10"/>
        <v>41.304359141184122</v>
      </c>
      <c r="E30" s="3">
        <v>308584</v>
      </c>
      <c r="F30" s="3">
        <v>0</v>
      </c>
      <c r="G30" s="19">
        <f t="shared" si="8"/>
        <v>308584</v>
      </c>
      <c r="H30" s="233">
        <f t="shared" si="11"/>
        <v>0.97215081405312764</v>
      </c>
      <c r="I30" s="19">
        <v>0</v>
      </c>
      <c r="J30" s="19">
        <v>0</v>
      </c>
      <c r="K30" s="19">
        <v>8658</v>
      </c>
      <c r="L30" s="54">
        <f t="shared" si="9"/>
        <v>2.7275820353848481E-2</v>
      </c>
    </row>
    <row r="31" spans="1:12" ht="15" x14ac:dyDescent="0.2">
      <c r="A31" s="39" t="s">
        <v>5</v>
      </c>
      <c r="B31" s="249">
        <v>7181</v>
      </c>
      <c r="C31" s="44">
        <v>484096</v>
      </c>
      <c r="D31" s="159">
        <f t="shared" si="10"/>
        <v>67.413452165436567</v>
      </c>
      <c r="E31" s="43">
        <v>476338</v>
      </c>
      <c r="F31" s="43">
        <v>0</v>
      </c>
      <c r="G31" s="44">
        <f t="shared" si="8"/>
        <v>476338</v>
      </c>
      <c r="H31" s="160">
        <f t="shared" si="11"/>
        <v>0.98397425304071917</v>
      </c>
      <c r="I31" s="44">
        <v>0</v>
      </c>
      <c r="J31" s="44">
        <v>0</v>
      </c>
      <c r="K31" s="44">
        <v>7758</v>
      </c>
      <c r="L31" s="56">
        <f t="shared" si="9"/>
        <v>1.6025746959280805E-2</v>
      </c>
    </row>
    <row r="32" spans="1:12" ht="15" x14ac:dyDescent="0.2">
      <c r="A32" s="1" t="s">
        <v>22</v>
      </c>
      <c r="B32" s="222">
        <v>6838</v>
      </c>
      <c r="C32" s="19">
        <v>316177</v>
      </c>
      <c r="D32" s="232">
        <f t="shared" si="10"/>
        <v>46.238227551915763</v>
      </c>
      <c r="E32" s="3">
        <v>310675</v>
      </c>
      <c r="F32" s="3">
        <v>0</v>
      </c>
      <c r="G32" s="19">
        <f t="shared" si="8"/>
        <v>310675</v>
      </c>
      <c r="H32" s="233">
        <f t="shared" si="11"/>
        <v>0.98259835471903401</v>
      </c>
      <c r="I32" s="19">
        <v>0</v>
      </c>
      <c r="J32" s="19">
        <v>0</v>
      </c>
      <c r="K32" s="19">
        <v>5502</v>
      </c>
      <c r="L32" s="54">
        <f t="shared" si="9"/>
        <v>1.7401645280966042E-2</v>
      </c>
    </row>
    <row r="33" spans="1:12" ht="15" x14ac:dyDescent="0.2">
      <c r="A33" s="39" t="s">
        <v>8</v>
      </c>
      <c r="B33" s="250">
        <v>4621</v>
      </c>
      <c r="C33" s="44">
        <v>196195</v>
      </c>
      <c r="D33" s="159">
        <f t="shared" si="10"/>
        <v>42.457260333261196</v>
      </c>
      <c r="E33" s="43">
        <v>195000</v>
      </c>
      <c r="F33" s="43">
        <v>0</v>
      </c>
      <c r="G33" s="44">
        <f t="shared" si="8"/>
        <v>195000</v>
      </c>
      <c r="H33" s="160">
        <f t="shared" si="11"/>
        <v>0.99390912102754914</v>
      </c>
      <c r="I33" s="44">
        <v>0</v>
      </c>
      <c r="J33" s="44">
        <v>0</v>
      </c>
      <c r="K33" s="44">
        <v>1195</v>
      </c>
      <c r="L33" s="56">
        <f t="shared" si="9"/>
        <v>6.0908789724508777E-3</v>
      </c>
    </row>
    <row r="34" spans="1:12" ht="15" x14ac:dyDescent="0.2">
      <c r="A34" s="1" t="s">
        <v>13</v>
      </c>
      <c r="B34" s="222">
        <v>2467</v>
      </c>
      <c r="C34" s="19">
        <v>321211</v>
      </c>
      <c r="D34" s="232">
        <f t="shared" si="10"/>
        <v>130.20308066477503</v>
      </c>
      <c r="E34" s="3">
        <v>204720</v>
      </c>
      <c r="F34" s="3">
        <v>8711</v>
      </c>
      <c r="G34" s="19">
        <f t="shared" si="8"/>
        <v>213431</v>
      </c>
      <c r="H34" s="233">
        <f t="shared" si="11"/>
        <v>0.66445731933215235</v>
      </c>
      <c r="I34" s="19">
        <v>0</v>
      </c>
      <c r="J34" s="19">
        <v>0</v>
      </c>
      <c r="K34" s="19">
        <v>107780</v>
      </c>
      <c r="L34" s="54">
        <f t="shared" si="9"/>
        <v>0.33554268066784759</v>
      </c>
    </row>
    <row r="35" spans="1:12" x14ac:dyDescent="0.2">
      <c r="B35" s="4"/>
      <c r="C35" s="19"/>
      <c r="G35" s="19"/>
      <c r="I35" s="19"/>
      <c r="J35" s="19"/>
      <c r="K35" s="19"/>
    </row>
    <row r="36" spans="1:12" ht="15" x14ac:dyDescent="0.25">
      <c r="A36" s="6" t="s">
        <v>76</v>
      </c>
      <c r="B36" s="15">
        <f>SUM(B6:B34)</f>
        <v>576851</v>
      </c>
      <c r="C36" s="21">
        <f>SUM(C6:C34)</f>
        <v>33153929</v>
      </c>
      <c r="D36" s="65">
        <f>AVERAGE(D6:D34)</f>
        <v>62.438446357510401</v>
      </c>
      <c r="E36" s="21">
        <f>SUM(E6:E34)</f>
        <v>30283628</v>
      </c>
      <c r="F36" s="21">
        <f>SUM(F6:F34)</f>
        <v>61689</v>
      </c>
      <c r="G36" s="21">
        <f>SUM(G6:G34)</f>
        <v>30345317</v>
      </c>
      <c r="H36" s="58">
        <f>SUM(G36/C36)</f>
        <v>0.91528569660627557</v>
      </c>
      <c r="I36" s="21">
        <f>SUM(I6:I34)</f>
        <v>158500</v>
      </c>
      <c r="J36" s="21">
        <f>SUM(J6:J34)</f>
        <v>94523</v>
      </c>
      <c r="K36" s="21">
        <f>SUM(K6:K34)</f>
        <v>2555434</v>
      </c>
      <c r="L36" s="58">
        <f>SUM(K36/C36)</f>
        <v>7.7077863079214534E-2</v>
      </c>
    </row>
  </sheetData>
  <mergeCells count="2">
    <mergeCell ref="A1:L1"/>
    <mergeCell ref="E2:G2"/>
  </mergeCells>
  <pageMargins left="0.25" right="0.25" top="0.75" bottom="0.75" header="0.3" footer="0.3"/>
  <pageSetup paperSize="5" scale="92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5"/>
  <sheetViews>
    <sheetView workbookViewId="0">
      <selection activeCell="I33" sqref="I33"/>
    </sheetView>
  </sheetViews>
  <sheetFormatPr defaultRowHeight="12.75" x14ac:dyDescent="0.2"/>
  <cols>
    <col min="1" max="1" width="35.7109375" customWidth="1"/>
    <col min="2" max="2" width="10.42578125" customWidth="1"/>
    <col min="3" max="3" width="11.140625" bestFit="1" customWidth="1"/>
    <col min="4" max="4" width="10.140625" bestFit="1" customWidth="1"/>
    <col min="5" max="6" width="8.42578125" bestFit="1" customWidth="1"/>
    <col min="7" max="7" width="11.140625" bestFit="1" customWidth="1"/>
    <col min="8" max="8" width="12.5703125" customWidth="1"/>
  </cols>
  <sheetData>
    <row r="1" spans="1:8" s="26" customFormat="1" x14ac:dyDescent="0.2">
      <c r="A1" s="273" t="s">
        <v>522</v>
      </c>
      <c r="B1" s="278"/>
      <c r="C1" s="278"/>
      <c r="D1" s="278"/>
      <c r="E1" s="278"/>
      <c r="F1" s="278"/>
      <c r="G1" s="278"/>
      <c r="H1" s="286"/>
    </row>
    <row r="2" spans="1:8" s="26" customFormat="1" ht="41.25" customHeight="1" x14ac:dyDescent="0.2">
      <c r="A2" s="81"/>
      <c r="B2" s="34" t="s">
        <v>140</v>
      </c>
      <c r="C2" s="60" t="s">
        <v>181</v>
      </c>
      <c r="D2" s="60" t="s">
        <v>182</v>
      </c>
      <c r="E2" s="60" t="s">
        <v>183</v>
      </c>
      <c r="F2" s="60" t="s">
        <v>184</v>
      </c>
      <c r="G2" s="60" t="s">
        <v>185</v>
      </c>
      <c r="H2" s="60" t="s">
        <v>186</v>
      </c>
    </row>
    <row r="3" spans="1:8" x14ac:dyDescent="0.2">
      <c r="C3" s="19"/>
      <c r="D3" s="19"/>
      <c r="E3" s="19"/>
      <c r="F3" s="19"/>
      <c r="G3" s="19"/>
      <c r="H3" s="19"/>
    </row>
    <row r="4" spans="1:8" x14ac:dyDescent="0.2">
      <c r="A4" s="5" t="s">
        <v>75</v>
      </c>
      <c r="B4" s="14"/>
      <c r="C4" s="20"/>
      <c r="D4" s="20"/>
      <c r="E4" s="20"/>
      <c r="F4" s="20"/>
      <c r="G4" s="20"/>
      <c r="H4" s="20"/>
    </row>
    <row r="5" spans="1:8" ht="15" x14ac:dyDescent="0.2">
      <c r="A5" s="1" t="s">
        <v>10</v>
      </c>
      <c r="B5" s="4">
        <v>100512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</row>
    <row r="6" spans="1:8" ht="15" x14ac:dyDescent="0.2">
      <c r="A6" s="39" t="s">
        <v>12</v>
      </c>
      <c r="B6" s="41">
        <v>79955</v>
      </c>
      <c r="C6" s="44">
        <v>412500</v>
      </c>
      <c r="D6" s="44">
        <v>0</v>
      </c>
      <c r="E6" s="44">
        <v>0</v>
      </c>
      <c r="F6" s="44">
        <v>0</v>
      </c>
      <c r="G6" s="44">
        <f>SUM(C6:F6)</f>
        <v>412500</v>
      </c>
      <c r="H6" s="44">
        <v>332328</v>
      </c>
    </row>
    <row r="7" spans="1:8" ht="15" x14ac:dyDescent="0.2">
      <c r="A7" s="1"/>
      <c r="B7" s="4"/>
      <c r="C7" s="19"/>
      <c r="D7" s="19"/>
      <c r="E7" s="19"/>
      <c r="F7" s="19"/>
      <c r="G7" s="19"/>
      <c r="H7" s="19"/>
    </row>
    <row r="8" spans="1:8" x14ac:dyDescent="0.2">
      <c r="A8" s="5" t="s">
        <v>72</v>
      </c>
      <c r="B8" s="10"/>
      <c r="C8" s="20"/>
      <c r="D8" s="20"/>
      <c r="E8" s="20"/>
      <c r="F8" s="20"/>
      <c r="G8" s="20"/>
      <c r="H8" s="20"/>
    </row>
    <row r="9" spans="1:8" ht="15" x14ac:dyDescent="0.2">
      <c r="A9" s="1" t="s">
        <v>2</v>
      </c>
      <c r="B9" s="4">
        <v>47026</v>
      </c>
      <c r="C9" s="19">
        <v>9150</v>
      </c>
      <c r="D9" s="19">
        <v>0</v>
      </c>
      <c r="E9" s="19">
        <v>0</v>
      </c>
      <c r="F9" s="19">
        <v>0</v>
      </c>
      <c r="G9" s="19">
        <f>SUM(C9:F9)</f>
        <v>9150</v>
      </c>
      <c r="H9" s="19">
        <v>8629</v>
      </c>
    </row>
    <row r="10" spans="1:8" ht="15" x14ac:dyDescent="0.2">
      <c r="A10" s="39" t="s">
        <v>18</v>
      </c>
      <c r="B10" s="41">
        <v>42272</v>
      </c>
      <c r="C10" s="44">
        <v>10000</v>
      </c>
      <c r="D10" s="44">
        <v>0</v>
      </c>
      <c r="E10" s="44">
        <v>0</v>
      </c>
      <c r="F10" s="44">
        <v>0</v>
      </c>
      <c r="G10" s="44">
        <f>SUM(C10:F10)</f>
        <v>10000</v>
      </c>
      <c r="H10" s="44">
        <v>0</v>
      </c>
    </row>
    <row r="11" spans="1:8" ht="15" x14ac:dyDescent="0.2">
      <c r="A11" s="1" t="s">
        <v>6</v>
      </c>
      <c r="B11" s="4">
        <v>39234</v>
      </c>
      <c r="C11" s="19">
        <v>0</v>
      </c>
      <c r="D11" s="19">
        <v>0</v>
      </c>
      <c r="E11" s="19">
        <v>0</v>
      </c>
      <c r="F11" s="19">
        <v>0</v>
      </c>
      <c r="G11" s="19">
        <f>SUM(C11:F11)</f>
        <v>0</v>
      </c>
      <c r="H11" s="19">
        <v>132189</v>
      </c>
    </row>
    <row r="12" spans="1:8" ht="15" x14ac:dyDescent="0.2">
      <c r="A12" s="39" t="s">
        <v>0</v>
      </c>
      <c r="B12" s="41">
        <v>37066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</row>
    <row r="13" spans="1:8" ht="15" x14ac:dyDescent="0.2">
      <c r="A13" s="1" t="s">
        <v>16</v>
      </c>
      <c r="B13" s="4">
        <v>30921</v>
      </c>
      <c r="C13" s="19">
        <v>15000</v>
      </c>
      <c r="D13" s="19">
        <v>0</v>
      </c>
      <c r="E13" s="19">
        <v>0</v>
      </c>
      <c r="F13" s="19">
        <v>0</v>
      </c>
      <c r="G13" s="19">
        <f>SUM(C13:F13)</f>
        <v>15000</v>
      </c>
      <c r="H13" s="19">
        <v>15000</v>
      </c>
    </row>
    <row r="14" spans="1:8" ht="15" x14ac:dyDescent="0.2">
      <c r="A14" s="39" t="s">
        <v>14</v>
      </c>
      <c r="B14" s="41">
        <v>29624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</row>
    <row r="15" spans="1:8" ht="15" x14ac:dyDescent="0.2">
      <c r="A15" s="1"/>
      <c r="B15" s="4"/>
      <c r="C15" s="19"/>
      <c r="D15" s="19"/>
      <c r="E15" s="19"/>
      <c r="F15" s="19"/>
      <c r="G15" s="19"/>
      <c r="H15" s="19"/>
    </row>
    <row r="16" spans="1:8" x14ac:dyDescent="0.2">
      <c r="A16" s="5" t="s">
        <v>73</v>
      </c>
      <c r="B16" s="10"/>
      <c r="C16" s="20"/>
      <c r="D16" s="20"/>
      <c r="E16" s="20"/>
      <c r="F16" s="20"/>
      <c r="G16" s="20"/>
      <c r="H16" s="20"/>
    </row>
    <row r="17" spans="1:8" ht="15" x14ac:dyDescent="0.2">
      <c r="A17" s="1" t="s">
        <v>19</v>
      </c>
      <c r="B17" s="4">
        <v>23331</v>
      </c>
      <c r="C17" s="19">
        <v>110000</v>
      </c>
      <c r="D17" s="19">
        <v>0</v>
      </c>
      <c r="E17" s="19">
        <v>0</v>
      </c>
      <c r="F17" s="19">
        <v>0</v>
      </c>
      <c r="G17" s="19">
        <f>SUM(C17:F17)</f>
        <v>110000</v>
      </c>
      <c r="H17" s="19">
        <v>8470</v>
      </c>
    </row>
    <row r="18" spans="1:8" ht="15" x14ac:dyDescent="0.2">
      <c r="A18" s="39" t="s">
        <v>20</v>
      </c>
      <c r="B18" s="41">
        <v>20450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</row>
    <row r="19" spans="1:8" ht="15" x14ac:dyDescent="0.2">
      <c r="A19" s="1" t="s">
        <v>11</v>
      </c>
      <c r="B19" s="4">
        <v>19581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1:8" ht="15" x14ac:dyDescent="0.2">
      <c r="A20" s="39" t="s">
        <v>3</v>
      </c>
      <c r="B20" s="41">
        <v>14537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</row>
    <row r="21" spans="1:8" ht="15" x14ac:dyDescent="0.2">
      <c r="A21" s="1" t="s">
        <v>4</v>
      </c>
      <c r="B21" s="4">
        <v>13751</v>
      </c>
      <c r="C21" s="19">
        <v>0</v>
      </c>
      <c r="D21" s="19">
        <v>0</v>
      </c>
      <c r="E21" s="19">
        <v>0</v>
      </c>
      <c r="F21" s="19">
        <v>0</v>
      </c>
      <c r="G21" s="19">
        <f>SUM(C21:F21)</f>
        <v>0</v>
      </c>
      <c r="H21" s="19">
        <v>0</v>
      </c>
    </row>
    <row r="22" spans="1:8" ht="15" x14ac:dyDescent="0.2">
      <c r="A22" s="39" t="s">
        <v>7</v>
      </c>
      <c r="B22" s="41">
        <v>12498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</row>
    <row r="23" spans="1:8" ht="15" x14ac:dyDescent="0.2">
      <c r="A23" s="1" t="s">
        <v>1</v>
      </c>
      <c r="B23" s="4">
        <v>11521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x14ac:dyDescent="0.2">
      <c r="A24" s="223"/>
      <c r="B24" s="4"/>
      <c r="C24" s="229"/>
      <c r="D24" s="229"/>
      <c r="E24" s="229"/>
      <c r="F24" s="229"/>
      <c r="G24" s="229"/>
      <c r="H24" s="229"/>
    </row>
    <row r="25" spans="1:8" ht="15" x14ac:dyDescent="0.2">
      <c r="A25" s="157" t="s">
        <v>74</v>
      </c>
      <c r="B25" s="10"/>
      <c r="C25" s="20"/>
      <c r="D25" s="20"/>
      <c r="E25" s="20"/>
      <c r="F25" s="20"/>
      <c r="G25" s="20"/>
      <c r="H25" s="20"/>
    </row>
    <row r="26" spans="1:8" s="240" customFormat="1" ht="15" x14ac:dyDescent="0.25">
      <c r="A26" s="231" t="s">
        <v>17</v>
      </c>
      <c r="B26" s="247">
        <v>8728</v>
      </c>
      <c r="C26" s="238">
        <v>0</v>
      </c>
      <c r="D26" s="238">
        <v>0</v>
      </c>
      <c r="E26" s="238">
        <v>0</v>
      </c>
      <c r="F26" s="238">
        <v>0</v>
      </c>
      <c r="G26" s="44">
        <f>SUM(C26:F26)</f>
        <v>0</v>
      </c>
      <c r="H26" s="238">
        <v>0</v>
      </c>
    </row>
    <row r="27" spans="1:8" ht="15" x14ac:dyDescent="0.2">
      <c r="A27" s="1" t="s">
        <v>15</v>
      </c>
      <c r="B27" s="251">
        <v>8605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6398</v>
      </c>
    </row>
    <row r="28" spans="1:8" ht="15" x14ac:dyDescent="0.2">
      <c r="A28" s="39" t="s">
        <v>9</v>
      </c>
      <c r="B28" s="248">
        <v>8447</v>
      </c>
      <c r="C28" s="44">
        <v>0</v>
      </c>
      <c r="D28" s="44">
        <v>0</v>
      </c>
      <c r="E28" s="44">
        <v>0</v>
      </c>
      <c r="F28" s="44">
        <v>0</v>
      </c>
      <c r="G28" s="44">
        <f>SUM(C28:F28)</f>
        <v>0</v>
      </c>
      <c r="H28" s="44">
        <v>0</v>
      </c>
    </row>
    <row r="29" spans="1:8" ht="15" x14ac:dyDescent="0.2">
      <c r="A29" s="1" t="s">
        <v>21</v>
      </c>
      <c r="B29" s="222">
        <v>7685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" x14ac:dyDescent="0.2">
      <c r="A30" s="39" t="s">
        <v>5</v>
      </c>
      <c r="B30" s="249">
        <v>7181</v>
      </c>
      <c r="C30" s="44">
        <v>0</v>
      </c>
      <c r="D30" s="44">
        <v>0</v>
      </c>
      <c r="E30" s="44">
        <v>0</v>
      </c>
      <c r="F30" s="44">
        <v>0</v>
      </c>
      <c r="G30" s="44">
        <f>SUM(C30:F30)</f>
        <v>0</v>
      </c>
      <c r="H30" s="44">
        <v>0</v>
      </c>
    </row>
    <row r="31" spans="1:8" ht="15" x14ac:dyDescent="0.2">
      <c r="A31" s="1" t="s">
        <v>22</v>
      </c>
      <c r="B31" s="222">
        <v>6838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8" ht="15" x14ac:dyDescent="0.2">
      <c r="A32" s="39" t="s">
        <v>8</v>
      </c>
      <c r="B32" s="250">
        <v>4621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</row>
    <row r="33" spans="1:8" ht="15" x14ac:dyDescent="0.2">
      <c r="A33" s="1" t="s">
        <v>13</v>
      </c>
      <c r="B33" s="222">
        <v>2467</v>
      </c>
      <c r="C33" s="19">
        <v>2400</v>
      </c>
      <c r="D33" s="19">
        <v>0</v>
      </c>
      <c r="E33" s="19">
        <v>0</v>
      </c>
      <c r="F33" s="19">
        <v>0</v>
      </c>
      <c r="G33" s="19">
        <f>SUM(C33:F33)</f>
        <v>2400</v>
      </c>
      <c r="H33" s="19">
        <v>2400</v>
      </c>
    </row>
    <row r="34" spans="1:8" x14ac:dyDescent="0.2">
      <c r="B34" s="4"/>
      <c r="C34" s="19"/>
      <c r="D34" s="19"/>
      <c r="E34" s="19"/>
      <c r="F34" s="19"/>
      <c r="G34" s="19"/>
      <c r="H34" s="19"/>
    </row>
    <row r="35" spans="1:8" ht="15" x14ac:dyDescent="0.25">
      <c r="A35" s="6" t="s">
        <v>76</v>
      </c>
      <c r="B35" s="15">
        <f>SUM(B5:B33)</f>
        <v>576851</v>
      </c>
      <c r="C35" s="21">
        <f>SUM(C5:C33)</f>
        <v>559050</v>
      </c>
      <c r="D35" s="21">
        <f>SUM(D5:D33)</f>
        <v>0</v>
      </c>
      <c r="E35" s="21">
        <v>0</v>
      </c>
      <c r="F35" s="21">
        <f>SUM(F5:F33)</f>
        <v>0</v>
      </c>
      <c r="G35" s="21">
        <f>SUM(G5:G33)</f>
        <v>559050</v>
      </c>
      <c r="H35" s="21">
        <f>SUM(H5:H33)</f>
        <v>505414</v>
      </c>
    </row>
  </sheetData>
  <mergeCells count="1">
    <mergeCell ref="A1:H1"/>
  </mergeCells>
  <pageMargins left="0.25" right="0.25" top="0.75" bottom="0.75" header="0.3" footer="0.3"/>
  <pageSetup paperSize="5"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General Info</vt:lpstr>
      <vt:lpstr>COVID-19</vt:lpstr>
      <vt:lpstr>Outlets</vt:lpstr>
      <vt:lpstr>Staffing</vt:lpstr>
      <vt:lpstr>Expenditures</vt:lpstr>
      <vt:lpstr>Staff Expenditures</vt:lpstr>
      <vt:lpstr>Materials Expenditures</vt:lpstr>
      <vt:lpstr>Library Income</vt:lpstr>
      <vt:lpstr>Capital</vt:lpstr>
      <vt:lpstr>Hours and Use</vt:lpstr>
      <vt:lpstr>Collections</vt:lpstr>
      <vt:lpstr>Downloadables</vt:lpstr>
      <vt:lpstr>Circulation</vt:lpstr>
      <vt:lpstr>Electronic Resources</vt:lpstr>
      <vt:lpstr>Programs</vt:lpstr>
      <vt:lpstr>5 yr Trends</vt:lpstr>
      <vt:lpstr>'COVID-19'!Print_Area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Mark, Susan</dc:creator>
  <cp:lastModifiedBy>Saldivar, Conrrado</cp:lastModifiedBy>
  <cp:lastPrinted>2022-05-24T22:37:20Z</cp:lastPrinted>
  <dcterms:created xsi:type="dcterms:W3CDTF">2015-03-17T17:12:25Z</dcterms:created>
  <dcterms:modified xsi:type="dcterms:W3CDTF">2022-05-24T22:37:27Z</dcterms:modified>
</cp:coreProperties>
</file>