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istics\"/>
    </mc:Choice>
  </mc:AlternateContent>
  <xr:revisionPtr revIDLastSave="0" documentId="13_ncr:1_{544EEDE0-1BCC-4DF0-8079-EFE2E084E8A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Wyoming_State_Library" sheetId="1" r:id="rId1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" i="1"/>
  <c r="O5" i="1"/>
  <c r="O4" i="1"/>
  <c r="P27" i="1" l="1"/>
  <c r="M27" i="1"/>
  <c r="L27" i="1"/>
  <c r="C27" i="1"/>
  <c r="D4" i="1" l="1"/>
  <c r="E4" i="1" s="1"/>
  <c r="Q4" i="1"/>
  <c r="R4" i="1" s="1"/>
  <c r="D5" i="1"/>
  <c r="E5" i="1" s="1"/>
  <c r="Q5" i="1"/>
  <c r="R5" i="1" s="1"/>
  <c r="D6" i="1"/>
  <c r="E6" i="1" s="1"/>
  <c r="Q6" i="1"/>
  <c r="R6" i="1" s="1"/>
  <c r="D7" i="1"/>
  <c r="E7" i="1" s="1"/>
  <c r="Q7" i="1"/>
  <c r="R7" i="1" s="1"/>
  <c r="D8" i="1"/>
  <c r="E8" i="1" s="1"/>
  <c r="Q8" i="1"/>
  <c r="R8" i="1" s="1"/>
  <c r="D9" i="1"/>
  <c r="E9" i="1" s="1"/>
  <c r="Q9" i="1"/>
  <c r="R9" i="1" s="1"/>
  <c r="D10" i="1"/>
  <c r="E10" i="1" s="1"/>
  <c r="Q10" i="1"/>
  <c r="R10" i="1" s="1"/>
  <c r="D11" i="1"/>
  <c r="E11" i="1" s="1"/>
  <c r="Q11" i="1"/>
  <c r="R11" i="1" s="1"/>
  <c r="D12" i="1"/>
  <c r="E12" i="1" s="1"/>
  <c r="Q12" i="1"/>
  <c r="R12" i="1" s="1"/>
  <c r="D13" i="1"/>
  <c r="E13" i="1" s="1"/>
  <c r="Q13" i="1"/>
  <c r="R13" i="1" s="1"/>
  <c r="D14" i="1"/>
  <c r="E14" i="1" s="1"/>
  <c r="Q14" i="1"/>
  <c r="R14" i="1" s="1"/>
  <c r="D15" i="1"/>
  <c r="E15" i="1" s="1"/>
  <c r="Q15" i="1"/>
  <c r="R15" i="1" s="1"/>
  <c r="D16" i="1"/>
  <c r="E16" i="1" s="1"/>
  <c r="Q16" i="1"/>
  <c r="R16" i="1" s="1"/>
  <c r="D17" i="1"/>
  <c r="E17" i="1" s="1"/>
  <c r="Q17" i="1"/>
  <c r="R17" i="1" s="1"/>
  <c r="D18" i="1"/>
  <c r="E18" i="1" s="1"/>
  <c r="Q18" i="1"/>
  <c r="R18" i="1" s="1"/>
  <c r="D19" i="1"/>
  <c r="E19" i="1" s="1"/>
  <c r="Q19" i="1"/>
  <c r="R19" i="1" s="1"/>
  <c r="D20" i="1"/>
  <c r="E20" i="1" s="1"/>
  <c r="Q20" i="1"/>
  <c r="R20" i="1" s="1"/>
  <c r="D21" i="1"/>
  <c r="E21" i="1" s="1"/>
  <c r="Q21" i="1"/>
  <c r="R21" i="1" s="1"/>
  <c r="D22" i="1"/>
  <c r="E22" i="1" s="1"/>
  <c r="Q22" i="1"/>
  <c r="R22" i="1" s="1"/>
  <c r="D23" i="1"/>
  <c r="E23" i="1" s="1"/>
  <c r="Q23" i="1"/>
  <c r="R23" i="1" s="1"/>
  <c r="D24" i="1"/>
  <c r="E24" i="1" s="1"/>
  <c r="Q24" i="1"/>
  <c r="R24" i="1" s="1"/>
  <c r="D25" i="1"/>
  <c r="E25" i="1" s="1"/>
  <c r="Q25" i="1"/>
  <c r="R25" i="1" s="1"/>
  <c r="D26" i="1"/>
  <c r="E26" i="1" s="1"/>
  <c r="Q26" i="1"/>
  <c r="R26" i="1" s="1"/>
  <c r="K27" i="1" l="1"/>
  <c r="J27" i="1"/>
  <c r="B27" i="1" l="1"/>
  <c r="O27" i="1"/>
  <c r="Q27" i="1" l="1"/>
  <c r="R27" i="1" s="1"/>
  <c r="D27" i="1"/>
  <c r="E27" i="1" s="1"/>
</calcChain>
</file>

<file path=xl/sharedStrings.xml><?xml version="1.0" encoding="utf-8"?>
<sst xmlns="http://schemas.openxmlformats.org/spreadsheetml/2006/main" count="48" uniqueCount="46">
  <si>
    <t>County</t>
  </si>
  <si>
    <t>$ +/-</t>
  </si>
  <si>
    <t>% +/-</t>
  </si>
  <si>
    <t>Campbell</t>
  </si>
  <si>
    <t>Johnson</t>
  </si>
  <si>
    <t>Platte</t>
  </si>
  <si>
    <t>Sheridan</t>
  </si>
  <si>
    <t>Sublette</t>
  </si>
  <si>
    <t>Sweetwater</t>
  </si>
  <si>
    <t>Teton</t>
  </si>
  <si>
    <t>Washakie</t>
  </si>
  <si>
    <t>Weston</t>
  </si>
  <si>
    <t>STATE</t>
  </si>
  <si>
    <t>Hot Springs</t>
  </si>
  <si>
    <t>Overall Budget Comparison</t>
  </si>
  <si>
    <r>
      <rPr>
        <b/>
        <sz val="11"/>
        <color theme="1"/>
        <rFont val="Calibri"/>
        <family val="2"/>
        <scheme val="minor"/>
      </rPr>
      <t xml:space="preserve">         </t>
    </r>
    <r>
      <rPr>
        <b/>
        <sz val="11"/>
        <color rgb="FF7030A0"/>
        <rFont val="Calibri"/>
        <family val="2"/>
        <scheme val="minor"/>
      </rPr>
      <t xml:space="preserve"> Budget Change</t>
    </r>
  </si>
  <si>
    <t>Total Local Funds Comparison</t>
  </si>
  <si>
    <t>Change in Local Funds</t>
  </si>
  <si>
    <r>
      <t xml:space="preserve">   </t>
    </r>
    <r>
      <rPr>
        <b/>
        <sz val="11"/>
        <color theme="3" tint="-0.249977111117893"/>
        <rFont val="Calibri"/>
        <family val="2"/>
        <scheme val="minor"/>
      </rPr>
      <t xml:space="preserve">  Mill Comparison</t>
    </r>
  </si>
  <si>
    <t>Big Horn</t>
  </si>
  <si>
    <t>Mill Funds vs Other Local Government Funds</t>
  </si>
  <si>
    <t>Crook</t>
  </si>
  <si>
    <t>Natrona</t>
  </si>
  <si>
    <t>Park</t>
  </si>
  <si>
    <t>Uinta</t>
  </si>
  <si>
    <t>Fremont</t>
  </si>
  <si>
    <t>Albany</t>
  </si>
  <si>
    <t>Converse</t>
  </si>
  <si>
    <t>Lincoln</t>
  </si>
  <si>
    <t>FY23 Budget</t>
  </si>
  <si>
    <t>FY23 mills</t>
  </si>
  <si>
    <t>FY23 mill funds</t>
  </si>
  <si>
    <t>FY23 other local gov't</t>
  </si>
  <si>
    <t xml:space="preserve">Total FY23 local </t>
  </si>
  <si>
    <t>Goshen</t>
  </si>
  <si>
    <t>Laramie</t>
  </si>
  <si>
    <t>FY25 mills</t>
  </si>
  <si>
    <t>FY25 Budget</t>
  </si>
  <si>
    <t>FY25 other local gov't</t>
  </si>
  <si>
    <t>FY25 mill funds</t>
  </si>
  <si>
    <t xml:space="preserve">Total FY25 local </t>
  </si>
  <si>
    <t>Wyoming County Library Budgets, FY25</t>
  </si>
  <si>
    <t>Niobrara</t>
  </si>
  <si>
    <t>Carbon</t>
  </si>
  <si>
    <r>
      <t xml:space="preserve">For more public library statistics, visit </t>
    </r>
    <r>
      <rPr>
        <b/>
        <sz val="16"/>
        <color rgb="FFFF0000"/>
        <rFont val="Calibri"/>
        <family val="2"/>
        <scheme val="minor"/>
      </rPr>
      <t>www.library.wyo.gov</t>
    </r>
  </si>
  <si>
    <t>Numbers are reported by the individual county libraries. Any questions about these numbers should be directed to the county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</si>
</sst>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"/>
    <numFmt numFmtId="165" formatCode="&quot;$&quot;#,##0"/>
    <numFmt numFmtId="166" formatCode="0.0000"/>
    <numFmt numFmtId="167" formatCode="#,##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Microsoft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7030A0"/>
      <name val="Calibri"/>
      <family val="2"/>
      <scheme val="minor"/>
    </font>
    <font>
      <b/>
      <sz val="11"/>
      <color theme="0" tint="-0.249977111117893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name val="Microsoft Sans Serif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6" fontId="0" fillId="0" borderId="0" xfId="0" applyNumberFormat="1"/>
    <xf numFmtId="10" fontId="18" fillId="33" borderId="10" xfId="0" applyNumberFormat="1" applyFont="1" applyFill="1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18" fillId="0" borderId="0" xfId="0" applyFont="1"/>
    <xf numFmtId="166" fontId="0" fillId="0" borderId="0" xfId="0" applyNumberFormat="1"/>
    <xf numFmtId="10" fontId="20" fillId="34" borderId="10" xfId="6" applyNumberFormat="1" applyFont="1" applyFill="1" applyBorder="1"/>
    <xf numFmtId="0" fontId="0" fillId="0" borderId="0" xfId="0" applyFill="1"/>
    <xf numFmtId="10" fontId="21" fillId="35" borderId="13" xfId="6" applyNumberFormat="1" applyFont="1" applyFill="1" applyBorder="1"/>
    <xf numFmtId="10" fontId="21" fillId="35" borderId="14" xfId="6" applyNumberFormat="1" applyFont="1" applyFill="1" applyBorder="1"/>
    <xf numFmtId="10" fontId="21" fillId="35" borderId="14" xfId="7" applyNumberFormat="1" applyFont="1" applyFill="1" applyBorder="1"/>
    <xf numFmtId="0" fontId="22" fillId="0" borderId="10" xfId="0" applyFont="1" applyFill="1" applyBorder="1"/>
    <xf numFmtId="165" fontId="21" fillId="0" borderId="10" xfId="0" applyNumberFormat="1" applyFont="1" applyFill="1" applyBorder="1"/>
    <xf numFmtId="6" fontId="21" fillId="0" borderId="10" xfId="0" applyNumberFormat="1" applyFont="1" applyFill="1" applyBorder="1"/>
    <xf numFmtId="167" fontId="21" fillId="0" borderId="10" xfId="0" applyNumberFormat="1" applyFont="1" applyFill="1" applyBorder="1"/>
    <xf numFmtId="0" fontId="22" fillId="36" borderId="10" xfId="0" applyFont="1" applyFill="1" applyBorder="1"/>
    <xf numFmtId="165" fontId="21" fillId="36" borderId="10" xfId="0" applyNumberFormat="1" applyFont="1" applyFill="1" applyBorder="1"/>
    <xf numFmtId="6" fontId="21" fillId="36" borderId="10" xfId="0" applyNumberFormat="1" applyFont="1" applyFill="1" applyBorder="1"/>
    <xf numFmtId="167" fontId="21" fillId="36" borderId="10" xfId="0" applyNumberFormat="1" applyFont="1" applyFill="1" applyBorder="1"/>
    <xf numFmtId="0" fontId="22" fillId="0" borderId="10" xfId="0" applyFont="1" applyBorder="1"/>
    <xf numFmtId="165" fontId="21" fillId="0" borderId="10" xfId="0" applyNumberFormat="1" applyFont="1" applyBorder="1"/>
    <xf numFmtId="6" fontId="21" fillId="0" borderId="10" xfId="0" applyNumberFormat="1" applyFont="1" applyBorder="1"/>
    <xf numFmtId="10" fontId="21" fillId="0" borderId="10" xfId="0" applyNumberFormat="1" applyFont="1" applyBorder="1"/>
    <xf numFmtId="167" fontId="21" fillId="0" borderId="10" xfId="0" applyNumberFormat="1" applyFont="1" applyBorder="1"/>
    <xf numFmtId="0" fontId="20" fillId="36" borderId="10" xfId="0" applyFont="1" applyFill="1" applyBorder="1"/>
    <xf numFmtId="10" fontId="21" fillId="36" borderId="10" xfId="0" applyNumberFormat="1" applyFont="1" applyFill="1" applyBorder="1"/>
    <xf numFmtId="0" fontId="14" fillId="0" borderId="0" xfId="0" applyFont="1"/>
    <xf numFmtId="166" fontId="14" fillId="0" borderId="0" xfId="0" applyNumberFormat="1" applyFont="1"/>
    <xf numFmtId="164" fontId="23" fillId="0" borderId="0" xfId="0" applyNumberFormat="1" applyFont="1"/>
    <xf numFmtId="10" fontId="24" fillId="33" borderId="10" xfId="0" applyNumberFormat="1" applyFont="1" applyFill="1" applyBorder="1" applyAlignment="1">
      <alignment horizontal="center"/>
    </xf>
    <xf numFmtId="164" fontId="18" fillId="37" borderId="10" xfId="0" applyNumberFormat="1" applyFont="1" applyFill="1" applyBorder="1" applyAlignment="1">
      <alignment horizontal="center"/>
    </xf>
    <xf numFmtId="166" fontId="25" fillId="0" borderId="0" xfId="0" applyNumberFormat="1" applyFont="1"/>
    <xf numFmtId="0" fontId="27" fillId="0" borderId="0" xfId="0" applyFont="1"/>
    <xf numFmtId="6" fontId="16" fillId="0" borderId="0" xfId="0" applyNumberFormat="1" applyFont="1"/>
    <xf numFmtId="164" fontId="18" fillId="38" borderId="10" xfId="0" applyNumberFormat="1" applyFont="1" applyFill="1" applyBorder="1" applyAlignment="1">
      <alignment horizontal="center"/>
    </xf>
    <xf numFmtId="164" fontId="18" fillId="39" borderId="10" xfId="0" applyNumberFormat="1" applyFont="1" applyFill="1" applyBorder="1" applyAlignment="1">
      <alignment horizontal="center"/>
    </xf>
    <xf numFmtId="10" fontId="28" fillId="0" borderId="0" xfId="0" applyNumberFormat="1" applyFont="1"/>
    <xf numFmtId="0" fontId="29" fillId="0" borderId="0" xfId="0" applyFont="1"/>
    <xf numFmtId="6" fontId="19" fillId="39" borderId="10" xfId="0" applyNumberFormat="1" applyFont="1" applyFill="1" applyBorder="1"/>
    <xf numFmtId="0" fontId="18" fillId="40" borderId="10" xfId="0" applyFont="1" applyFill="1" applyBorder="1"/>
    <xf numFmtId="165" fontId="19" fillId="40" borderId="10" xfId="0" applyNumberFormat="1" applyFont="1" applyFill="1" applyBorder="1"/>
    <xf numFmtId="6" fontId="19" fillId="40" borderId="10" xfId="0" applyNumberFormat="1" applyFont="1" applyFill="1" applyBorder="1"/>
    <xf numFmtId="164" fontId="18" fillId="40" borderId="10" xfId="0" applyNumberFormat="1" applyFont="1" applyFill="1" applyBorder="1" applyAlignment="1">
      <alignment horizontal="center"/>
    </xf>
    <xf numFmtId="6" fontId="18" fillId="40" borderId="10" xfId="0" applyNumberFormat="1" applyFont="1" applyFill="1" applyBorder="1" applyAlignment="1">
      <alignment horizontal="center"/>
    </xf>
    <xf numFmtId="10" fontId="18" fillId="40" borderId="10" xfId="0" applyNumberFormat="1" applyFont="1" applyFill="1" applyBorder="1" applyAlignment="1">
      <alignment horizontal="center"/>
    </xf>
    <xf numFmtId="166" fontId="19" fillId="41" borderId="11" xfId="0" applyNumberFormat="1" applyFont="1" applyFill="1" applyBorder="1"/>
    <xf numFmtId="166" fontId="19" fillId="41" borderId="12" xfId="0" applyNumberFormat="1" applyFont="1" applyFill="1" applyBorder="1"/>
    <xf numFmtId="6" fontId="19" fillId="38" borderId="10" xfId="0" applyNumberFormat="1" applyFont="1" applyFill="1" applyBorder="1"/>
    <xf numFmtId="0" fontId="28" fillId="0" borderId="0" xfId="0" applyFont="1" applyAlignment="1">
      <alignment horizontal="left"/>
    </xf>
    <xf numFmtId="6" fontId="19" fillId="42" borderId="10" xfId="0" applyNumberFormat="1" applyFont="1" applyFill="1" applyBorder="1"/>
    <xf numFmtId="0" fontId="0" fillId="0" borderId="0" xfId="0" applyFont="1"/>
    <xf numFmtId="10" fontId="21" fillId="0" borderId="10" xfId="0" applyNumberFormat="1" applyFont="1" applyFill="1" applyBorder="1"/>
    <xf numFmtId="0" fontId="16" fillId="0" borderId="0" xfId="0" applyFont="1"/>
    <xf numFmtId="10" fontId="30" fillId="36" borderId="10" xfId="0" applyNumberFormat="1" applyFont="1" applyFill="1" applyBorder="1"/>
    <xf numFmtId="10" fontId="30" fillId="0" borderId="10" xfId="0" applyNumberFormat="1" applyFont="1" applyBorder="1"/>
    <xf numFmtId="10" fontId="19" fillId="38" borderId="10" xfId="0" applyNumberFormat="1" applyFont="1" applyFill="1" applyBorder="1"/>
    <xf numFmtId="10" fontId="30" fillId="0" borderId="10" xfId="0" applyNumberFormat="1" applyFont="1" applyFill="1" applyBorder="1"/>
    <xf numFmtId="10" fontId="19" fillId="40" borderId="10" xfId="0" applyNumberFormat="1" applyFont="1" applyFill="1" applyBorder="1"/>
    <xf numFmtId="165" fontId="0" fillId="0" borderId="0" xfId="0" applyNumberFormat="1"/>
    <xf numFmtId="6" fontId="31" fillId="0" borderId="10" xfId="0" applyNumberFormat="1" applyFont="1" applyBorder="1"/>
    <xf numFmtId="0" fontId="36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left" vertical="top"/>
    </xf>
    <xf numFmtId="10" fontId="32" fillId="0" borderId="0" xfId="0" applyNumberFormat="1" applyFont="1" applyAlignment="1">
      <alignment horizontal="center" vertical="top"/>
    </xf>
    <xf numFmtId="10" fontId="38" fillId="0" borderId="0" xfId="0" applyNumberFormat="1" applyFont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Layout" zoomScaleNormal="100" workbookViewId="0">
      <selection activeCell="E1" sqref="E1:R1"/>
    </sheetView>
  </sheetViews>
  <sheetFormatPr defaultRowHeight="15" x14ac:dyDescent="0.25"/>
  <cols>
    <col min="1" max="1" width="15" customWidth="1"/>
    <col min="2" max="3" width="12.42578125" bestFit="1" customWidth="1"/>
    <col min="4" max="4" width="12.7109375" bestFit="1" customWidth="1"/>
    <col min="5" max="5" width="9.85546875" bestFit="1" customWidth="1"/>
    <col min="6" max="6" width="2.7109375" customWidth="1"/>
    <col min="7" max="7" width="9.85546875" style="6" bestFit="1" customWidth="1"/>
    <col min="8" max="8" width="9.85546875" bestFit="1" customWidth="1"/>
    <col min="9" max="9" width="2.140625" customWidth="1"/>
    <col min="10" max="10" width="14.5703125" bestFit="1" customWidth="1"/>
    <col min="11" max="11" width="20.140625" bestFit="1" customWidth="1"/>
    <col min="12" max="12" width="14.5703125" bestFit="1" customWidth="1"/>
    <col min="13" max="13" width="20.140625" bestFit="1" customWidth="1"/>
    <col min="14" max="14" width="2.7109375" customWidth="1"/>
    <col min="15" max="16" width="16.7109375" customWidth="1"/>
    <col min="17" max="17" width="12.7109375" customWidth="1"/>
    <col min="18" max="18" width="9.85546875" bestFit="1" customWidth="1"/>
  </cols>
  <sheetData>
    <row r="1" spans="1:18" ht="30" customHeight="1" x14ac:dyDescent="0.25">
      <c r="A1" s="64" t="s">
        <v>41</v>
      </c>
      <c r="B1" s="64"/>
      <c r="C1" s="64"/>
      <c r="D1" s="64"/>
      <c r="E1" s="66" t="s">
        <v>45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x14ac:dyDescent="0.25">
      <c r="A2" s="5"/>
      <c r="B2" s="29" t="s">
        <v>14</v>
      </c>
      <c r="C2" s="29"/>
      <c r="D2" s="34" t="s">
        <v>15</v>
      </c>
      <c r="E2" s="4"/>
      <c r="F2" s="4"/>
      <c r="G2" s="32" t="s">
        <v>18</v>
      </c>
      <c r="H2" s="33"/>
      <c r="I2" s="4"/>
      <c r="J2" s="3"/>
      <c r="K2" s="38" t="s">
        <v>20</v>
      </c>
      <c r="M2" s="1"/>
      <c r="N2" s="4"/>
      <c r="O2" s="49" t="s">
        <v>16</v>
      </c>
      <c r="P2" s="1"/>
      <c r="Q2" s="37" t="s">
        <v>17</v>
      </c>
    </row>
    <row r="3" spans="1:18" x14ac:dyDescent="0.25">
      <c r="A3" s="40" t="s">
        <v>0</v>
      </c>
      <c r="B3" s="43" t="s">
        <v>37</v>
      </c>
      <c r="C3" s="43" t="s">
        <v>29</v>
      </c>
      <c r="D3" s="44" t="s">
        <v>1</v>
      </c>
      <c r="E3" s="45" t="s">
        <v>2</v>
      </c>
      <c r="F3" s="30"/>
      <c r="G3" s="31" t="s">
        <v>36</v>
      </c>
      <c r="H3" s="31" t="s">
        <v>30</v>
      </c>
      <c r="I3" s="2"/>
      <c r="J3" s="36" t="s">
        <v>39</v>
      </c>
      <c r="K3" s="36" t="s">
        <v>38</v>
      </c>
      <c r="L3" s="36" t="s">
        <v>31</v>
      </c>
      <c r="M3" s="36" t="s">
        <v>32</v>
      </c>
      <c r="N3" s="2"/>
      <c r="O3" s="35" t="s">
        <v>40</v>
      </c>
      <c r="P3" s="35" t="s">
        <v>33</v>
      </c>
      <c r="Q3" s="35" t="s">
        <v>1</v>
      </c>
      <c r="R3" s="35" t="s">
        <v>2</v>
      </c>
    </row>
    <row r="4" spans="1:18" x14ac:dyDescent="0.25">
      <c r="A4" s="12" t="s">
        <v>26</v>
      </c>
      <c r="B4" s="59">
        <v>2577052</v>
      </c>
      <c r="C4" s="59">
        <v>1412242</v>
      </c>
      <c r="D4" s="14">
        <f>+B4-C4</f>
        <v>1164810</v>
      </c>
      <c r="E4" s="52">
        <f>+D4/C4</f>
        <v>0.82479490059069194</v>
      </c>
      <c r="F4" s="9"/>
      <c r="G4" s="15">
        <v>1.6319999999999999</v>
      </c>
      <c r="H4" s="15">
        <v>1.6319999999999999</v>
      </c>
      <c r="I4" s="9"/>
      <c r="J4" s="59">
        <v>1210770</v>
      </c>
      <c r="K4" s="59">
        <v>129398</v>
      </c>
      <c r="L4" s="59">
        <v>1040269</v>
      </c>
      <c r="M4" s="59">
        <v>59255</v>
      </c>
      <c r="N4" s="9"/>
      <c r="O4" s="13">
        <f>+J4+K4</f>
        <v>1340168</v>
      </c>
      <c r="P4" s="13">
        <f>+L4+M4</f>
        <v>1099524</v>
      </c>
      <c r="Q4" s="14">
        <f>+O4-P4</f>
        <v>240644</v>
      </c>
      <c r="R4" s="52">
        <f>+Q4/P4</f>
        <v>0.21886198027510087</v>
      </c>
    </row>
    <row r="5" spans="1:18" x14ac:dyDescent="0.25">
      <c r="A5" s="16" t="s">
        <v>19</v>
      </c>
      <c r="B5" s="17">
        <v>350000</v>
      </c>
      <c r="C5" s="17">
        <v>362775</v>
      </c>
      <c r="D5" s="18">
        <f t="shared" ref="D5:D27" si="0">+B5-C5</f>
        <v>-12775</v>
      </c>
      <c r="E5" s="54">
        <f t="shared" ref="E5:E27" si="1">+D5/C5</f>
        <v>-3.5214664737095995E-2</v>
      </c>
      <c r="F5" s="10"/>
      <c r="G5" s="19">
        <v>0</v>
      </c>
      <c r="H5" s="19">
        <v>0</v>
      </c>
      <c r="I5" s="10"/>
      <c r="J5" s="17">
        <v>0</v>
      </c>
      <c r="K5" s="17">
        <v>350000</v>
      </c>
      <c r="L5" s="17">
        <v>0</v>
      </c>
      <c r="M5" s="17">
        <v>362775</v>
      </c>
      <c r="N5" s="10"/>
      <c r="O5" s="17">
        <f t="shared" ref="O5:O26" si="2">+J5+K5</f>
        <v>350000</v>
      </c>
      <c r="P5" s="17">
        <f t="shared" ref="P5:P26" si="3">+L5+M5</f>
        <v>362775</v>
      </c>
      <c r="Q5" s="18">
        <f t="shared" ref="Q5:Q27" si="4">+O5-P5</f>
        <v>-12775</v>
      </c>
      <c r="R5" s="54">
        <f t="shared" ref="R5:R27" si="5">+Q5/P5</f>
        <v>-3.5214664737095995E-2</v>
      </c>
    </row>
    <row r="6" spans="1:18" x14ac:dyDescent="0.25">
      <c r="A6" s="20" t="s">
        <v>3</v>
      </c>
      <c r="B6" s="21">
        <v>3952334</v>
      </c>
      <c r="C6" s="21">
        <v>3841052</v>
      </c>
      <c r="D6" s="22">
        <f t="shared" si="0"/>
        <v>111282</v>
      </c>
      <c r="E6" s="23">
        <f t="shared" si="1"/>
        <v>2.8971750447533643E-2</v>
      </c>
      <c r="F6" s="10"/>
      <c r="G6" s="24">
        <v>0</v>
      </c>
      <c r="H6" s="24">
        <v>0</v>
      </c>
      <c r="I6" s="10"/>
      <c r="J6" s="21">
        <v>0</v>
      </c>
      <c r="K6" s="21">
        <v>0</v>
      </c>
      <c r="L6" s="21">
        <v>0</v>
      </c>
      <c r="M6" s="21">
        <v>3780502</v>
      </c>
      <c r="N6" s="10"/>
      <c r="O6" s="13">
        <f t="shared" si="2"/>
        <v>0</v>
      </c>
      <c r="P6" s="13">
        <f t="shared" si="3"/>
        <v>3780502</v>
      </c>
      <c r="Q6" s="22">
        <f t="shared" si="4"/>
        <v>-3780502</v>
      </c>
      <c r="R6" s="55">
        <f t="shared" si="5"/>
        <v>-1</v>
      </c>
    </row>
    <row r="7" spans="1:18" x14ac:dyDescent="0.25">
      <c r="A7" s="16" t="s">
        <v>43</v>
      </c>
      <c r="B7" s="17">
        <v>559770</v>
      </c>
      <c r="C7" s="17">
        <v>611229</v>
      </c>
      <c r="D7" s="18">
        <f t="shared" si="0"/>
        <v>-51459</v>
      </c>
      <c r="E7" s="54">
        <f t="shared" si="1"/>
        <v>-8.4189395463893243E-2</v>
      </c>
      <c r="F7" s="11"/>
      <c r="G7" s="19">
        <v>0</v>
      </c>
      <c r="H7" s="19">
        <v>0</v>
      </c>
      <c r="I7" s="11"/>
      <c r="J7" s="17">
        <v>0</v>
      </c>
      <c r="K7" s="17">
        <v>469525</v>
      </c>
      <c r="L7" s="17">
        <v>0</v>
      </c>
      <c r="M7" s="17">
        <v>426061</v>
      </c>
      <c r="N7" s="11"/>
      <c r="O7" s="17">
        <v>469525</v>
      </c>
      <c r="P7" s="17">
        <f t="shared" si="3"/>
        <v>426061</v>
      </c>
      <c r="Q7" s="18">
        <f t="shared" si="4"/>
        <v>43464</v>
      </c>
      <c r="R7" s="54">
        <f t="shared" si="5"/>
        <v>0.10201356143838558</v>
      </c>
    </row>
    <row r="8" spans="1:18" x14ac:dyDescent="0.25">
      <c r="A8" s="20" t="s">
        <v>27</v>
      </c>
      <c r="B8" s="21">
        <v>2049800</v>
      </c>
      <c r="C8" s="21">
        <v>1900000</v>
      </c>
      <c r="D8" s="22">
        <f t="shared" si="0"/>
        <v>149800</v>
      </c>
      <c r="E8" s="23">
        <f>+D8/C8</f>
        <v>7.8842105263157894E-2</v>
      </c>
      <c r="F8" s="10"/>
      <c r="G8" s="24">
        <v>0</v>
      </c>
      <c r="H8" s="24">
        <v>0</v>
      </c>
      <c r="I8" s="10"/>
      <c r="J8" s="21">
        <v>0</v>
      </c>
      <c r="K8" s="13">
        <v>2047000</v>
      </c>
      <c r="L8" s="21">
        <v>0</v>
      </c>
      <c r="M8" s="21">
        <v>1900000</v>
      </c>
      <c r="N8" s="10"/>
      <c r="O8" s="13">
        <v>2047000</v>
      </c>
      <c r="P8" s="13">
        <f t="shared" si="3"/>
        <v>1900000</v>
      </c>
      <c r="Q8" s="22">
        <f t="shared" si="4"/>
        <v>147000</v>
      </c>
      <c r="R8" s="57">
        <f t="shared" si="5"/>
        <v>7.7368421052631572E-2</v>
      </c>
    </row>
    <row r="9" spans="1:18" x14ac:dyDescent="0.25">
      <c r="A9" s="16" t="s">
        <v>21</v>
      </c>
      <c r="B9" s="17">
        <v>912365</v>
      </c>
      <c r="C9" s="17">
        <v>746997</v>
      </c>
      <c r="D9" s="18">
        <f t="shared" si="0"/>
        <v>165368</v>
      </c>
      <c r="E9" s="54">
        <f t="shared" si="1"/>
        <v>0.22137706041657462</v>
      </c>
      <c r="F9" s="10"/>
      <c r="G9" s="19">
        <v>2.2330000000000001</v>
      </c>
      <c r="H9" s="19">
        <v>1.978</v>
      </c>
      <c r="I9" s="10"/>
      <c r="J9" s="17">
        <v>663051</v>
      </c>
      <c r="K9" s="17">
        <v>249314</v>
      </c>
      <c r="L9" s="17">
        <v>428584</v>
      </c>
      <c r="M9" s="17">
        <v>318413</v>
      </c>
      <c r="N9" s="10"/>
      <c r="O9" s="17">
        <f t="shared" si="2"/>
        <v>912365</v>
      </c>
      <c r="P9" s="17">
        <f t="shared" si="3"/>
        <v>746997</v>
      </c>
      <c r="Q9" s="18">
        <f t="shared" si="4"/>
        <v>165368</v>
      </c>
      <c r="R9" s="54">
        <f t="shared" si="5"/>
        <v>0.22137706041657462</v>
      </c>
    </row>
    <row r="10" spans="1:18" x14ac:dyDescent="0.25">
      <c r="A10" s="20" t="s">
        <v>25</v>
      </c>
      <c r="B10" s="21">
        <v>1307161</v>
      </c>
      <c r="C10" s="21">
        <v>1121662</v>
      </c>
      <c r="D10" s="22">
        <f t="shared" si="0"/>
        <v>185499</v>
      </c>
      <c r="E10" s="55">
        <f t="shared" si="1"/>
        <v>0.16537869696931876</v>
      </c>
      <c r="F10" s="10"/>
      <c r="G10" s="24">
        <v>1.534</v>
      </c>
      <c r="H10" s="24">
        <v>1.1040000000000001</v>
      </c>
      <c r="I10" s="10"/>
      <c r="J10" s="21">
        <v>1305502</v>
      </c>
      <c r="K10" s="21">
        <v>17477</v>
      </c>
      <c r="L10" s="21">
        <v>935057</v>
      </c>
      <c r="M10" s="21">
        <v>186605</v>
      </c>
      <c r="N10" s="10"/>
      <c r="O10" s="13">
        <f t="shared" si="2"/>
        <v>1322979</v>
      </c>
      <c r="P10" s="13">
        <f t="shared" si="3"/>
        <v>1121662</v>
      </c>
      <c r="Q10" s="22">
        <f t="shared" si="4"/>
        <v>201317</v>
      </c>
      <c r="R10" s="55">
        <f t="shared" si="5"/>
        <v>0.1794809844676917</v>
      </c>
    </row>
    <row r="11" spans="1:18" x14ac:dyDescent="0.25">
      <c r="A11" s="25" t="s">
        <v>34</v>
      </c>
      <c r="B11" s="17">
        <v>379350</v>
      </c>
      <c r="C11" s="17">
        <v>306050</v>
      </c>
      <c r="D11" s="18">
        <f t="shared" si="0"/>
        <v>73300</v>
      </c>
      <c r="E11" s="26">
        <f t="shared" si="1"/>
        <v>0.2395033491259598</v>
      </c>
      <c r="F11" s="10"/>
      <c r="G11" s="19">
        <v>0</v>
      </c>
      <c r="H11" s="19">
        <v>0</v>
      </c>
      <c r="I11" s="10"/>
      <c r="J11" s="17">
        <v>0</v>
      </c>
      <c r="K11" s="17">
        <v>310000</v>
      </c>
      <c r="L11" s="17">
        <v>0</v>
      </c>
      <c r="M11" s="17">
        <v>250000</v>
      </c>
      <c r="N11" s="10"/>
      <c r="O11" s="17">
        <f t="shared" si="2"/>
        <v>310000</v>
      </c>
      <c r="P11" s="17">
        <f t="shared" si="3"/>
        <v>250000</v>
      </c>
      <c r="Q11" s="18">
        <f t="shared" si="4"/>
        <v>60000</v>
      </c>
      <c r="R11" s="26">
        <f t="shared" si="5"/>
        <v>0.24</v>
      </c>
    </row>
    <row r="12" spans="1:18" x14ac:dyDescent="0.25">
      <c r="A12" s="20" t="s">
        <v>13</v>
      </c>
      <c r="B12" s="21">
        <v>260000</v>
      </c>
      <c r="C12" s="21">
        <v>218600</v>
      </c>
      <c r="D12" s="22">
        <f t="shared" si="0"/>
        <v>41400</v>
      </c>
      <c r="E12" s="23">
        <f t="shared" si="1"/>
        <v>0.18938700823421775</v>
      </c>
      <c r="F12" s="10"/>
      <c r="G12" s="24">
        <v>1.75</v>
      </c>
      <c r="H12" s="24">
        <v>1.75</v>
      </c>
      <c r="I12" s="10"/>
      <c r="J12" s="21">
        <v>260000</v>
      </c>
      <c r="K12" s="21">
        <v>0</v>
      </c>
      <c r="L12" s="21">
        <v>218600</v>
      </c>
      <c r="M12" s="21">
        <v>0</v>
      </c>
      <c r="N12" s="10"/>
      <c r="O12" s="13">
        <f t="shared" si="2"/>
        <v>260000</v>
      </c>
      <c r="P12" s="13">
        <f t="shared" si="3"/>
        <v>218600</v>
      </c>
      <c r="Q12" s="22">
        <f t="shared" si="4"/>
        <v>41400</v>
      </c>
      <c r="R12" s="23">
        <f t="shared" si="5"/>
        <v>0.18938700823421775</v>
      </c>
    </row>
    <row r="13" spans="1:18" x14ac:dyDescent="0.25">
      <c r="A13" s="16" t="s">
        <v>4</v>
      </c>
      <c r="B13" s="17">
        <v>619282</v>
      </c>
      <c r="C13" s="17">
        <v>539053</v>
      </c>
      <c r="D13" s="18">
        <f t="shared" si="0"/>
        <v>80229</v>
      </c>
      <c r="E13" s="26">
        <f t="shared" si="1"/>
        <v>0.14883323161173392</v>
      </c>
      <c r="F13" s="10"/>
      <c r="G13" s="19">
        <v>1.169</v>
      </c>
      <c r="H13" s="19">
        <v>0.88100000000000001</v>
      </c>
      <c r="I13" s="10"/>
      <c r="J13" s="17">
        <v>439982</v>
      </c>
      <c r="K13" s="17">
        <v>55000</v>
      </c>
      <c r="L13" s="17">
        <v>318399</v>
      </c>
      <c r="M13" s="17">
        <v>25500</v>
      </c>
      <c r="N13" s="10"/>
      <c r="O13" s="17">
        <f t="shared" si="2"/>
        <v>494982</v>
      </c>
      <c r="P13" s="17">
        <f t="shared" si="3"/>
        <v>343899</v>
      </c>
      <c r="Q13" s="18">
        <f t="shared" si="4"/>
        <v>151083</v>
      </c>
      <c r="R13" s="26">
        <f t="shared" si="5"/>
        <v>0.43932375493967707</v>
      </c>
    </row>
    <row r="14" spans="1:18" x14ac:dyDescent="0.25">
      <c r="A14" s="20" t="s">
        <v>35</v>
      </c>
      <c r="B14" s="21">
        <v>11072585</v>
      </c>
      <c r="C14" s="21">
        <v>10485649</v>
      </c>
      <c r="D14" s="22">
        <f t="shared" si="0"/>
        <v>586936</v>
      </c>
      <c r="E14" s="23">
        <f t="shared" si="1"/>
        <v>5.5975171398546721E-2</v>
      </c>
      <c r="F14" s="10"/>
      <c r="G14" s="24">
        <v>2</v>
      </c>
      <c r="H14" s="24">
        <v>2</v>
      </c>
      <c r="I14" s="10"/>
      <c r="J14" s="21">
        <v>5200000</v>
      </c>
      <c r="K14" s="21">
        <v>1949563</v>
      </c>
      <c r="L14" s="21">
        <v>5000000</v>
      </c>
      <c r="M14" s="21">
        <v>1920900</v>
      </c>
      <c r="N14" s="10"/>
      <c r="O14" s="13">
        <f t="shared" si="2"/>
        <v>7149563</v>
      </c>
      <c r="P14" s="13">
        <f t="shared" si="3"/>
        <v>6920900</v>
      </c>
      <c r="Q14" s="22">
        <f t="shared" si="4"/>
        <v>228663</v>
      </c>
      <c r="R14" s="23">
        <f t="shared" si="5"/>
        <v>3.3039489083789682E-2</v>
      </c>
    </row>
    <row r="15" spans="1:18" x14ac:dyDescent="0.25">
      <c r="A15" s="16" t="s">
        <v>28</v>
      </c>
      <c r="B15" s="17">
        <v>2176723</v>
      </c>
      <c r="C15" s="17">
        <v>1736002</v>
      </c>
      <c r="D15" s="18">
        <f t="shared" si="0"/>
        <v>440721</v>
      </c>
      <c r="E15" s="26">
        <f t="shared" si="1"/>
        <v>0.25387125130040172</v>
      </c>
      <c r="F15" s="10"/>
      <c r="G15" s="19">
        <v>1.5233000000000001</v>
      </c>
      <c r="H15" s="19">
        <v>1.3460000000000001</v>
      </c>
      <c r="I15" s="10"/>
      <c r="J15" s="17">
        <v>1649571</v>
      </c>
      <c r="K15" s="17">
        <v>130000</v>
      </c>
      <c r="L15" s="17">
        <v>1248538</v>
      </c>
      <c r="M15" s="17">
        <v>130000</v>
      </c>
      <c r="N15" s="10"/>
      <c r="O15" s="17">
        <f t="shared" si="2"/>
        <v>1779571</v>
      </c>
      <c r="P15" s="17">
        <f t="shared" si="3"/>
        <v>1378538</v>
      </c>
      <c r="Q15" s="18">
        <f t="shared" si="4"/>
        <v>401033</v>
      </c>
      <c r="R15" s="26">
        <f t="shared" si="5"/>
        <v>0.29091182107421049</v>
      </c>
    </row>
    <row r="16" spans="1:18" x14ac:dyDescent="0.25">
      <c r="A16" s="20" t="s">
        <v>22</v>
      </c>
      <c r="B16" s="21">
        <v>4046975</v>
      </c>
      <c r="C16" s="21">
        <v>3642672</v>
      </c>
      <c r="D16" s="22">
        <f t="shared" si="0"/>
        <v>404303</v>
      </c>
      <c r="E16" s="23">
        <f t="shared" si="1"/>
        <v>0.11099077819798214</v>
      </c>
      <c r="F16" s="10"/>
      <c r="G16" s="24">
        <v>0</v>
      </c>
      <c r="H16" s="24">
        <v>0</v>
      </c>
      <c r="I16" s="10"/>
      <c r="J16" s="21">
        <v>0</v>
      </c>
      <c r="K16" s="21">
        <v>3136927</v>
      </c>
      <c r="L16" s="21">
        <v>0</v>
      </c>
      <c r="M16" s="21">
        <v>2784243</v>
      </c>
      <c r="N16" s="10"/>
      <c r="O16" s="13">
        <f t="shared" si="2"/>
        <v>3136927</v>
      </c>
      <c r="P16" s="13">
        <f t="shared" si="3"/>
        <v>2784243</v>
      </c>
      <c r="Q16" s="22">
        <f t="shared" si="4"/>
        <v>352684</v>
      </c>
      <c r="R16" s="23">
        <f t="shared" si="5"/>
        <v>0.12667141481544536</v>
      </c>
    </row>
    <row r="17" spans="1:18" x14ac:dyDescent="0.25">
      <c r="A17" s="16" t="s">
        <v>42</v>
      </c>
      <c r="B17" s="17">
        <v>402338</v>
      </c>
      <c r="C17" s="17">
        <v>369039</v>
      </c>
      <c r="D17" s="18">
        <f t="shared" si="0"/>
        <v>33299</v>
      </c>
      <c r="E17" s="26">
        <f t="shared" si="1"/>
        <v>9.0231655732862917E-2</v>
      </c>
      <c r="F17" s="11"/>
      <c r="G17" s="19">
        <v>0</v>
      </c>
      <c r="H17" s="19">
        <v>0</v>
      </c>
      <c r="I17" s="11"/>
      <c r="J17" s="17">
        <v>0</v>
      </c>
      <c r="K17" s="17">
        <v>402338</v>
      </c>
      <c r="L17" s="17">
        <v>0</v>
      </c>
      <c r="M17" s="17">
        <v>369039</v>
      </c>
      <c r="N17" s="11"/>
      <c r="O17" s="17">
        <f t="shared" si="2"/>
        <v>402338</v>
      </c>
      <c r="P17" s="17">
        <f t="shared" si="3"/>
        <v>369039</v>
      </c>
      <c r="Q17" s="18">
        <f t="shared" si="4"/>
        <v>33299</v>
      </c>
      <c r="R17" s="26">
        <f t="shared" si="5"/>
        <v>9.0231655732862917E-2</v>
      </c>
    </row>
    <row r="18" spans="1:18" x14ac:dyDescent="0.25">
      <c r="A18" s="20" t="s">
        <v>23</v>
      </c>
      <c r="B18" s="21">
        <v>2020004</v>
      </c>
      <c r="C18" s="21">
        <v>1972451</v>
      </c>
      <c r="D18" s="22">
        <f t="shared" si="0"/>
        <v>47553</v>
      </c>
      <c r="E18" s="23">
        <f t="shared" si="1"/>
        <v>2.4108583685982565E-2</v>
      </c>
      <c r="F18" s="10"/>
      <c r="G18" s="24">
        <v>0</v>
      </c>
      <c r="H18" s="24">
        <v>0</v>
      </c>
      <c r="I18" s="10"/>
      <c r="J18" s="21">
        <v>0</v>
      </c>
      <c r="K18" s="21">
        <v>2020004</v>
      </c>
      <c r="L18" s="21">
        <v>0</v>
      </c>
      <c r="M18" s="21">
        <v>1972451</v>
      </c>
      <c r="N18" s="10"/>
      <c r="O18" s="13">
        <f t="shared" si="2"/>
        <v>2020004</v>
      </c>
      <c r="P18" s="13">
        <f t="shared" si="3"/>
        <v>1972451</v>
      </c>
      <c r="Q18" s="22">
        <f t="shared" si="4"/>
        <v>47553</v>
      </c>
      <c r="R18" s="23">
        <f t="shared" si="5"/>
        <v>2.4108583685982565E-2</v>
      </c>
    </row>
    <row r="19" spans="1:18" x14ac:dyDescent="0.25">
      <c r="A19" s="25" t="s">
        <v>5</v>
      </c>
      <c r="B19" s="17">
        <v>299000</v>
      </c>
      <c r="C19" s="17">
        <v>387000</v>
      </c>
      <c r="D19" s="18">
        <f t="shared" si="0"/>
        <v>-88000</v>
      </c>
      <c r="E19" s="26">
        <f t="shared" si="1"/>
        <v>-0.22739018087855298</v>
      </c>
      <c r="F19" s="10"/>
      <c r="G19" s="19">
        <v>1.59</v>
      </c>
      <c r="H19" s="19">
        <v>1.52</v>
      </c>
      <c r="I19" s="10"/>
      <c r="J19" s="17">
        <v>397500</v>
      </c>
      <c r="K19" s="17">
        <v>0</v>
      </c>
      <c r="L19" s="17">
        <v>381000</v>
      </c>
      <c r="M19" s="17">
        <v>6000</v>
      </c>
      <c r="N19" s="10"/>
      <c r="O19" s="17">
        <f t="shared" si="2"/>
        <v>397500</v>
      </c>
      <c r="P19" s="17">
        <f t="shared" si="3"/>
        <v>387000</v>
      </c>
      <c r="Q19" s="18">
        <f t="shared" si="4"/>
        <v>10500</v>
      </c>
      <c r="R19" s="26">
        <f t="shared" si="5"/>
        <v>2.7131782945736434E-2</v>
      </c>
    </row>
    <row r="20" spans="1:18" x14ac:dyDescent="0.25">
      <c r="A20" s="20" t="s">
        <v>6</v>
      </c>
      <c r="B20" s="21">
        <v>2003683</v>
      </c>
      <c r="C20" s="21">
        <v>1658500</v>
      </c>
      <c r="D20" s="22">
        <f t="shared" si="0"/>
        <v>345183</v>
      </c>
      <c r="E20" s="23">
        <f t="shared" si="1"/>
        <v>0.20812963521254146</v>
      </c>
      <c r="F20" s="10"/>
      <c r="G20" s="24">
        <v>0</v>
      </c>
      <c r="H20" s="24">
        <v>0</v>
      </c>
      <c r="I20" s="10"/>
      <c r="J20" s="21">
        <v>0</v>
      </c>
      <c r="K20" s="21">
        <v>1481183</v>
      </c>
      <c r="L20" s="21">
        <v>0</v>
      </c>
      <c r="M20" s="21">
        <v>1390000</v>
      </c>
      <c r="N20" s="10"/>
      <c r="O20" s="13">
        <f t="shared" si="2"/>
        <v>1481183</v>
      </c>
      <c r="P20" s="13">
        <f t="shared" si="3"/>
        <v>1390000</v>
      </c>
      <c r="Q20" s="22">
        <f t="shared" si="4"/>
        <v>91183</v>
      </c>
      <c r="R20" s="23">
        <f t="shared" si="5"/>
        <v>6.559928057553957E-2</v>
      </c>
    </row>
    <row r="21" spans="1:18" x14ac:dyDescent="0.25">
      <c r="A21" s="25" t="s">
        <v>7</v>
      </c>
      <c r="B21" s="17">
        <v>1882437</v>
      </c>
      <c r="C21" s="17">
        <v>1665352</v>
      </c>
      <c r="D21" s="18">
        <f t="shared" si="0"/>
        <v>217085</v>
      </c>
      <c r="E21" s="26">
        <f t="shared" si="1"/>
        <v>0.13035382309565785</v>
      </c>
      <c r="F21" s="10"/>
      <c r="G21" s="19">
        <v>0.2366</v>
      </c>
      <c r="H21" s="19">
        <v>0.48139999999999999</v>
      </c>
      <c r="I21" s="10"/>
      <c r="J21" s="17">
        <v>1334437</v>
      </c>
      <c r="K21" s="17">
        <v>25000</v>
      </c>
      <c r="L21" s="17">
        <v>1222830</v>
      </c>
      <c r="M21" s="17">
        <v>30000</v>
      </c>
      <c r="N21" s="10"/>
      <c r="O21" s="17">
        <f t="shared" si="2"/>
        <v>1359437</v>
      </c>
      <c r="P21" s="17">
        <f t="shared" si="3"/>
        <v>1252830</v>
      </c>
      <c r="Q21" s="18">
        <f t="shared" si="4"/>
        <v>106607</v>
      </c>
      <c r="R21" s="26">
        <f t="shared" si="5"/>
        <v>8.5092949562191197E-2</v>
      </c>
    </row>
    <row r="22" spans="1:18" x14ac:dyDescent="0.25">
      <c r="A22" s="12" t="s">
        <v>8</v>
      </c>
      <c r="B22" s="13">
        <v>3541016</v>
      </c>
      <c r="C22" s="13">
        <v>3444828</v>
      </c>
      <c r="D22" s="14">
        <f t="shared" si="0"/>
        <v>96188</v>
      </c>
      <c r="E22" s="52">
        <f t="shared" si="1"/>
        <v>2.7922439088395704E-2</v>
      </c>
      <c r="F22" s="10"/>
      <c r="G22" s="15">
        <v>0</v>
      </c>
      <c r="H22" s="15">
        <v>1.4459</v>
      </c>
      <c r="I22" s="10"/>
      <c r="J22" s="13">
        <v>0</v>
      </c>
      <c r="K22" s="13">
        <v>46000</v>
      </c>
      <c r="L22" s="13">
        <v>3048400</v>
      </c>
      <c r="M22" s="13">
        <v>39500</v>
      </c>
      <c r="N22" s="10"/>
      <c r="O22" s="13">
        <f t="shared" si="2"/>
        <v>46000</v>
      </c>
      <c r="P22" s="13">
        <f t="shared" si="3"/>
        <v>3087900</v>
      </c>
      <c r="Q22" s="14">
        <f t="shared" si="4"/>
        <v>-3041900</v>
      </c>
      <c r="R22" s="52">
        <f t="shared" si="5"/>
        <v>-0.98510314453188252</v>
      </c>
    </row>
    <row r="23" spans="1:18" x14ac:dyDescent="0.25">
      <c r="A23" s="16" t="s">
        <v>9</v>
      </c>
      <c r="B23" s="17">
        <v>4531804</v>
      </c>
      <c r="C23" s="17">
        <v>4266837</v>
      </c>
      <c r="D23" s="18">
        <f t="shared" si="0"/>
        <v>264967</v>
      </c>
      <c r="E23" s="26">
        <f>+D23/C23</f>
        <v>6.2099161510036589E-2</v>
      </c>
      <c r="F23" s="10"/>
      <c r="G23" s="19">
        <v>0</v>
      </c>
      <c r="H23" s="19">
        <v>0</v>
      </c>
      <c r="I23" s="10"/>
      <c r="J23" s="17">
        <v>0</v>
      </c>
      <c r="K23" s="17">
        <v>4452224</v>
      </c>
      <c r="L23" s="17">
        <v>0</v>
      </c>
      <c r="M23" s="17">
        <v>3849837</v>
      </c>
      <c r="N23" s="10"/>
      <c r="O23" s="17">
        <f t="shared" si="2"/>
        <v>4452224</v>
      </c>
      <c r="P23" s="17">
        <f t="shared" si="3"/>
        <v>3849837</v>
      </c>
      <c r="Q23" s="18">
        <f t="shared" si="4"/>
        <v>602387</v>
      </c>
      <c r="R23" s="26">
        <f t="shared" si="5"/>
        <v>0.15647078045122431</v>
      </c>
    </row>
    <row r="24" spans="1:18" x14ac:dyDescent="0.25">
      <c r="A24" s="12" t="s">
        <v>24</v>
      </c>
      <c r="B24" s="13">
        <v>579000</v>
      </c>
      <c r="C24" s="13">
        <v>498750</v>
      </c>
      <c r="D24" s="14">
        <f t="shared" si="0"/>
        <v>80250</v>
      </c>
      <c r="E24" s="57">
        <f t="shared" si="1"/>
        <v>0.16090225563909774</v>
      </c>
      <c r="F24" s="10"/>
      <c r="G24" s="15">
        <v>1</v>
      </c>
      <c r="H24" s="15">
        <v>1</v>
      </c>
      <c r="I24" s="10"/>
      <c r="J24" s="13">
        <v>360170</v>
      </c>
      <c r="K24" s="13">
        <v>91700</v>
      </c>
      <c r="L24" s="13">
        <v>361820</v>
      </c>
      <c r="M24" s="13">
        <v>106535</v>
      </c>
      <c r="N24" s="10"/>
      <c r="O24" s="13">
        <f t="shared" si="2"/>
        <v>451870</v>
      </c>
      <c r="P24" s="13">
        <f t="shared" si="3"/>
        <v>468355</v>
      </c>
      <c r="Q24" s="14">
        <f t="shared" si="4"/>
        <v>-16485</v>
      </c>
      <c r="R24" s="57">
        <f t="shared" si="5"/>
        <v>-3.5197659894737963E-2</v>
      </c>
    </row>
    <row r="25" spans="1:18" x14ac:dyDescent="0.25">
      <c r="A25" s="16" t="s">
        <v>10</v>
      </c>
      <c r="B25" s="17">
        <v>420000</v>
      </c>
      <c r="C25" s="17">
        <v>348681</v>
      </c>
      <c r="D25" s="18">
        <f t="shared" si="0"/>
        <v>71319</v>
      </c>
      <c r="E25" s="54">
        <f t="shared" si="1"/>
        <v>0.20453939274006899</v>
      </c>
      <c r="F25" s="11"/>
      <c r="G25" s="19">
        <v>2.4470000000000001</v>
      </c>
      <c r="H25" s="19">
        <v>1.863</v>
      </c>
      <c r="I25" s="11"/>
      <c r="J25" s="17">
        <v>420000</v>
      </c>
      <c r="K25" s="17">
        <v>0</v>
      </c>
      <c r="L25" s="17">
        <v>300000</v>
      </c>
      <c r="M25" s="17">
        <v>0</v>
      </c>
      <c r="N25" s="11"/>
      <c r="O25" s="17">
        <f t="shared" si="2"/>
        <v>420000</v>
      </c>
      <c r="P25" s="17">
        <f t="shared" si="3"/>
        <v>300000</v>
      </c>
      <c r="Q25" s="18">
        <f t="shared" si="4"/>
        <v>120000</v>
      </c>
      <c r="R25" s="54">
        <f t="shared" si="5"/>
        <v>0.4</v>
      </c>
    </row>
    <row r="26" spans="1:18" x14ac:dyDescent="0.25">
      <c r="A26" s="20" t="s">
        <v>11</v>
      </c>
      <c r="B26" s="60">
        <v>341958</v>
      </c>
      <c r="C26" s="60">
        <v>354939</v>
      </c>
      <c r="D26" s="22">
        <f t="shared" si="0"/>
        <v>-12981</v>
      </c>
      <c r="E26" s="23">
        <f t="shared" si="1"/>
        <v>-3.6572481468646723E-2</v>
      </c>
      <c r="F26" s="10"/>
      <c r="G26" s="24">
        <v>0</v>
      </c>
      <c r="H26" s="24">
        <v>1.94</v>
      </c>
      <c r="I26" s="10"/>
      <c r="J26" s="21">
        <v>0</v>
      </c>
      <c r="K26" s="21">
        <v>341958</v>
      </c>
      <c r="L26" s="21">
        <v>291958</v>
      </c>
      <c r="M26" s="21">
        <v>62981</v>
      </c>
      <c r="N26" s="10"/>
      <c r="O26" s="13">
        <f t="shared" si="2"/>
        <v>341958</v>
      </c>
      <c r="P26" s="13">
        <f t="shared" si="3"/>
        <v>354939</v>
      </c>
      <c r="Q26" s="22">
        <f t="shared" si="4"/>
        <v>-12981</v>
      </c>
      <c r="R26" s="55">
        <f t="shared" si="5"/>
        <v>-3.6572481468646723E-2</v>
      </c>
    </row>
    <row r="27" spans="1:18" s="8" customFormat="1" x14ac:dyDescent="0.25">
      <c r="A27" s="40" t="s">
        <v>12</v>
      </c>
      <c r="B27" s="41">
        <f>SUM(B4:B26)</f>
        <v>46284637</v>
      </c>
      <c r="C27" s="41">
        <f>SUM(C4:C26)</f>
        <v>41890360</v>
      </c>
      <c r="D27" s="42">
        <f t="shared" si="0"/>
        <v>4394277</v>
      </c>
      <c r="E27" s="58">
        <f t="shared" si="1"/>
        <v>0.10489948045325942</v>
      </c>
      <c r="F27" s="7"/>
      <c r="G27" s="46"/>
      <c r="H27" s="47"/>
      <c r="I27" s="7"/>
      <c r="J27" s="39">
        <f>SUM(J4:J26)</f>
        <v>13240983</v>
      </c>
      <c r="K27" s="39">
        <f>SUM(K4:K26)</f>
        <v>17704611</v>
      </c>
      <c r="L27" s="50">
        <f>SUM(L4:L26)</f>
        <v>14795455</v>
      </c>
      <c r="M27" s="50">
        <f>SUM(M4:M26)</f>
        <v>19970597</v>
      </c>
      <c r="N27" s="7"/>
      <c r="O27" s="48">
        <f>SUM(O4:O26)</f>
        <v>30945594</v>
      </c>
      <c r="P27" s="48">
        <f>SUM(P4:P26)</f>
        <v>34766052</v>
      </c>
      <c r="Q27" s="48">
        <f t="shared" si="4"/>
        <v>-3820458</v>
      </c>
      <c r="R27" s="56">
        <f t="shared" si="5"/>
        <v>-0.10989047591598838</v>
      </c>
    </row>
    <row r="28" spans="1:18" x14ac:dyDescent="0.25">
      <c r="A28" s="61"/>
    </row>
    <row r="29" spans="1:18" x14ac:dyDescent="0.25">
      <c r="A29" s="62"/>
      <c r="B29" s="51"/>
      <c r="C29" s="51"/>
      <c r="D29" s="51"/>
      <c r="E29" s="27"/>
      <c r="F29" s="27"/>
      <c r="G29" s="28"/>
    </row>
    <row r="36" spans="1:18" x14ac:dyDescent="0.25">
      <c r="H36" s="6"/>
    </row>
    <row r="37" spans="1:18" ht="21" x14ac:dyDescent="0.35">
      <c r="A37" s="63" t="s">
        <v>44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x14ac:dyDescent="0.25">
      <c r="H38" s="53"/>
      <c r="I38" s="53"/>
      <c r="J38" s="53"/>
      <c r="K38" s="53"/>
      <c r="L38" s="53"/>
      <c r="M38" s="53"/>
      <c r="N38" s="53"/>
      <c r="O38" s="53"/>
    </row>
  </sheetData>
  <mergeCells count="3">
    <mergeCell ref="A37:R37"/>
    <mergeCell ref="A1:D1"/>
    <mergeCell ref="E1:R1"/>
  </mergeCells>
  <pageMargins left="0.25" right="0.25" top="0.75" bottom="0.75" header="0.3" footer="0.3"/>
  <pageSetup paperSize="5" scale="80" orientation="landscape" r:id="rId1"/>
  <ignoredErrors>
    <ignoredError sqref="R4 R5:R7 R9:R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Wyoming_State_Library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Mark, Susan</dc:creator>
  <cp:lastModifiedBy>Otto, Jessica</cp:lastModifiedBy>
  <cp:lastPrinted>2020-02-07T15:32:40Z</cp:lastPrinted>
  <dcterms:created xsi:type="dcterms:W3CDTF">2013-08-21T19:33:51Z</dcterms:created>
  <dcterms:modified xsi:type="dcterms:W3CDTF">2025-06-02T18:29:53Z</dcterms:modified>
</cp:coreProperties>
</file>