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istics\School libraries\2024-25\Final\"/>
    </mc:Choice>
  </mc:AlternateContent>
  <xr:revisionPtr revIDLastSave="0" documentId="8_{A1D4FAEA-3A0C-449D-8D85-7F4A69842971}" xr6:coauthVersionLast="36" xr6:coauthVersionMax="36" xr10:uidLastSave="{00000000-0000-0000-0000-000000000000}"/>
  <workbookProtection workbookAlgorithmName="SHA-512" workbookHashValue="u0wJYw0HrjKjEmJLAoRfotRa/fMgm6U6i4WvQe+dMn1jFlT7Rc+c6vKb4n2dIYxG8g1cbwjZYqN8FSPpozsf5w==" workbookSaltValue="z+jPPBbFuidOkgxj/EYmQQ==" workbookSpinCount="100000" lockStructure="1"/>
  <bookViews>
    <workbookView xWindow="0" yWindow="0" windowWidth="28800" windowHeight="12105" xr2:uid="{6AA3856E-F020-4708-A7A0-63BE3B81C69D}"/>
  </bookViews>
  <sheets>
    <sheet name="Libraries" sheetId="1" r:id="rId1"/>
    <sheet name="Staffing" sheetId="2" r:id="rId2"/>
    <sheet name="Expenditures" sheetId="3" r:id="rId3"/>
    <sheet name="Collections" sheetId="4" r:id="rId4"/>
    <sheet name="Technology" sheetId="5" r:id="rId5"/>
    <sheet name="Scheduling" sheetId="6" r:id="rId6"/>
    <sheet name="Prof Environment" sheetId="7" r:id="rId7"/>
    <sheet name="Policies" sheetId="8" r:id="rId8"/>
    <sheet name="Student Use" sheetId="9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7" i="9" l="1"/>
  <c r="M167" i="9"/>
  <c r="L166" i="9"/>
  <c r="I166" i="9"/>
  <c r="H166" i="9"/>
  <c r="G166" i="9"/>
  <c r="F166" i="9"/>
  <c r="E166" i="9"/>
  <c r="D166" i="9"/>
  <c r="L165" i="9"/>
  <c r="J165" i="9"/>
  <c r="J12" i="9" s="1"/>
  <c r="I165" i="9"/>
  <c r="H165" i="9"/>
  <c r="H12" i="9" s="1"/>
  <c r="G165" i="9"/>
  <c r="F165" i="9"/>
  <c r="E165" i="9"/>
  <c r="D165" i="9"/>
  <c r="L164" i="9"/>
  <c r="J164" i="9"/>
  <c r="I164" i="9"/>
  <c r="H164" i="9"/>
  <c r="G164" i="9"/>
  <c r="E164" i="9"/>
  <c r="D164" i="9"/>
  <c r="J163" i="9"/>
  <c r="K163" i="9" s="1"/>
  <c r="K162" i="9"/>
  <c r="J162" i="9"/>
  <c r="K161" i="9"/>
  <c r="J161" i="9"/>
  <c r="J160" i="9"/>
  <c r="K160" i="9" s="1"/>
  <c r="J159" i="9"/>
  <c r="K159" i="9" s="1"/>
  <c r="K158" i="9"/>
  <c r="J158" i="9"/>
  <c r="K157" i="9"/>
  <c r="J157" i="9"/>
  <c r="J155" i="9"/>
  <c r="K155" i="9" s="1"/>
  <c r="J154" i="9"/>
  <c r="K154" i="9" s="1"/>
  <c r="K153" i="9"/>
  <c r="J153" i="9"/>
  <c r="K152" i="9"/>
  <c r="J152" i="9"/>
  <c r="J150" i="9"/>
  <c r="K150" i="9" s="1"/>
  <c r="J149" i="9"/>
  <c r="K149" i="9" s="1"/>
  <c r="K148" i="9"/>
  <c r="J148" i="9"/>
  <c r="K147" i="9"/>
  <c r="J147" i="9"/>
  <c r="J146" i="9"/>
  <c r="K146" i="9" s="1"/>
  <c r="J144" i="9"/>
  <c r="K144" i="9" s="1"/>
  <c r="K143" i="9"/>
  <c r="J143" i="9"/>
  <c r="K142" i="9"/>
  <c r="J142" i="9"/>
  <c r="J141" i="9"/>
  <c r="K141" i="9" s="1"/>
  <c r="J140" i="9"/>
  <c r="K140" i="9" s="1"/>
  <c r="K139" i="9"/>
  <c r="J139" i="9"/>
  <c r="K138" i="9"/>
  <c r="J138" i="9"/>
  <c r="J137" i="9"/>
  <c r="K137" i="9" s="1"/>
  <c r="J136" i="9"/>
  <c r="K136" i="9" s="1"/>
  <c r="K135" i="9"/>
  <c r="J135" i="9"/>
  <c r="K134" i="9"/>
  <c r="J134" i="9"/>
  <c r="J133" i="9"/>
  <c r="K133" i="9" s="1"/>
  <c r="J132" i="9"/>
  <c r="K132" i="9" s="1"/>
  <c r="K131" i="9"/>
  <c r="J131" i="9"/>
  <c r="K130" i="9"/>
  <c r="J130" i="9"/>
  <c r="J129" i="9"/>
  <c r="K129" i="9" s="1"/>
  <c r="J128" i="9"/>
  <c r="K128" i="9" s="1"/>
  <c r="K127" i="9"/>
  <c r="J127" i="9"/>
  <c r="K125" i="9"/>
  <c r="J125" i="9"/>
  <c r="J124" i="9"/>
  <c r="K124" i="9" s="1"/>
  <c r="J123" i="9"/>
  <c r="K123" i="9" s="1"/>
  <c r="K122" i="9"/>
  <c r="J122" i="9"/>
  <c r="K121" i="9"/>
  <c r="J121" i="9"/>
  <c r="J118" i="9"/>
  <c r="K118" i="9" s="1"/>
  <c r="J117" i="9"/>
  <c r="K117" i="9" s="1"/>
  <c r="K116" i="9"/>
  <c r="J116" i="9"/>
  <c r="N110" i="9"/>
  <c r="M110" i="9"/>
  <c r="L109" i="9"/>
  <c r="I109" i="9"/>
  <c r="H109" i="9"/>
  <c r="G109" i="9"/>
  <c r="E109" i="9"/>
  <c r="D109" i="9"/>
  <c r="L108" i="9"/>
  <c r="L11" i="9" s="1"/>
  <c r="J108" i="9"/>
  <c r="J11" i="9" s="1"/>
  <c r="I108" i="9"/>
  <c r="I11" i="9" s="1"/>
  <c r="H108" i="9"/>
  <c r="G108" i="9"/>
  <c r="G11" i="9" s="1"/>
  <c r="E108" i="9"/>
  <c r="D108" i="9"/>
  <c r="L107" i="9"/>
  <c r="J107" i="9"/>
  <c r="I107" i="9"/>
  <c r="I14" i="9" s="1"/>
  <c r="I13" i="9" s="1"/>
  <c r="H107" i="9"/>
  <c r="G107" i="9"/>
  <c r="G14" i="9" s="1"/>
  <c r="G13" i="9" s="1"/>
  <c r="E107" i="9"/>
  <c r="D107" i="9"/>
  <c r="K105" i="9"/>
  <c r="J105" i="9"/>
  <c r="F105" i="9"/>
  <c r="K104" i="9"/>
  <c r="J104" i="9"/>
  <c r="F104" i="9"/>
  <c r="F109" i="9" s="1"/>
  <c r="K103" i="9"/>
  <c r="F103" i="9"/>
  <c r="K102" i="9"/>
  <c r="K109" i="9" s="1"/>
  <c r="J102" i="9"/>
  <c r="J109" i="9" s="1"/>
  <c r="F102" i="9"/>
  <c r="F101" i="9"/>
  <c r="F108" i="9" s="1"/>
  <c r="F11" i="9" s="1"/>
  <c r="N95" i="9"/>
  <c r="M95" i="9"/>
  <c r="M10" i="9" s="1"/>
  <c r="L94" i="9"/>
  <c r="I94" i="9"/>
  <c r="H94" i="9"/>
  <c r="G94" i="9"/>
  <c r="E94" i="9"/>
  <c r="D94" i="9"/>
  <c r="L93" i="9"/>
  <c r="I93" i="9"/>
  <c r="I10" i="9" s="1"/>
  <c r="H93" i="9"/>
  <c r="G93" i="9"/>
  <c r="F93" i="9"/>
  <c r="F10" i="9" s="1"/>
  <c r="E93" i="9"/>
  <c r="D93" i="9"/>
  <c r="L92" i="9"/>
  <c r="I92" i="9"/>
  <c r="H92" i="9"/>
  <c r="G92" i="9"/>
  <c r="E92" i="9"/>
  <c r="E14" i="9" s="1"/>
  <c r="E13" i="9" s="1"/>
  <c r="D92" i="9"/>
  <c r="J91" i="9"/>
  <c r="K91" i="9" s="1"/>
  <c r="F91" i="9"/>
  <c r="J90" i="9"/>
  <c r="K90" i="9" s="1"/>
  <c r="F90" i="9"/>
  <c r="K89" i="9"/>
  <c r="J89" i="9"/>
  <c r="F89" i="9"/>
  <c r="K88" i="9"/>
  <c r="J88" i="9"/>
  <c r="F88" i="9"/>
  <c r="K87" i="9"/>
  <c r="J87" i="9"/>
  <c r="F87" i="9"/>
  <c r="K86" i="9"/>
  <c r="J86" i="9"/>
  <c r="F86" i="9"/>
  <c r="J85" i="9"/>
  <c r="K85" i="9" s="1"/>
  <c r="F85" i="9"/>
  <c r="J84" i="9"/>
  <c r="K84" i="9" s="1"/>
  <c r="F84" i="9"/>
  <c r="J83" i="9"/>
  <c r="K83" i="9" s="1"/>
  <c r="F83" i="9"/>
  <c r="J82" i="9"/>
  <c r="J94" i="9" s="1"/>
  <c r="F82" i="9"/>
  <c r="K81" i="9"/>
  <c r="J81" i="9"/>
  <c r="F81" i="9"/>
  <c r="K80" i="9"/>
  <c r="J80" i="9"/>
  <c r="F80" i="9"/>
  <c r="K79" i="9"/>
  <c r="J79" i="9"/>
  <c r="F79" i="9"/>
  <c r="K78" i="9"/>
  <c r="J78" i="9"/>
  <c r="J93" i="9" s="1"/>
  <c r="J10" i="9" s="1"/>
  <c r="F78" i="9"/>
  <c r="F94" i="9" s="1"/>
  <c r="N72" i="9"/>
  <c r="M72" i="9"/>
  <c r="L71" i="9"/>
  <c r="I71" i="9"/>
  <c r="H71" i="9"/>
  <c r="G71" i="9"/>
  <c r="E71" i="9"/>
  <c r="D71" i="9"/>
  <c r="L70" i="9"/>
  <c r="I70" i="9"/>
  <c r="H70" i="9"/>
  <c r="H9" i="9" s="1"/>
  <c r="G70" i="9"/>
  <c r="F70" i="9"/>
  <c r="F9" i="9" s="1"/>
  <c r="E70" i="9"/>
  <c r="D70" i="9"/>
  <c r="L69" i="9"/>
  <c r="I69" i="9"/>
  <c r="H69" i="9"/>
  <c r="G69" i="9"/>
  <c r="E69" i="9"/>
  <c r="D69" i="9"/>
  <c r="J68" i="9"/>
  <c r="K68" i="9" s="1"/>
  <c r="F68" i="9"/>
  <c r="J67" i="9"/>
  <c r="K67" i="9" s="1"/>
  <c r="F67" i="9"/>
  <c r="J66" i="9"/>
  <c r="K66" i="9" s="1"/>
  <c r="J65" i="9"/>
  <c r="J70" i="9" s="1"/>
  <c r="J9" i="9" s="1"/>
  <c r="F65" i="9"/>
  <c r="F71" i="9" s="1"/>
  <c r="N59" i="9"/>
  <c r="M59" i="9"/>
  <c r="M8" i="9" s="1"/>
  <c r="L58" i="9"/>
  <c r="I58" i="9"/>
  <c r="H58" i="9"/>
  <c r="G58" i="9"/>
  <c r="E58" i="9"/>
  <c r="D58" i="9"/>
  <c r="L57" i="9"/>
  <c r="I57" i="9"/>
  <c r="I8" i="9" s="1"/>
  <c r="H57" i="9"/>
  <c r="G57" i="9"/>
  <c r="E57" i="9"/>
  <c r="D57" i="9"/>
  <c r="L56" i="9"/>
  <c r="I56" i="9"/>
  <c r="H56" i="9"/>
  <c r="G56" i="9"/>
  <c r="E56" i="9"/>
  <c r="D56" i="9"/>
  <c r="J55" i="9"/>
  <c r="K55" i="9" s="1"/>
  <c r="J54" i="9"/>
  <c r="K54" i="9" s="1"/>
  <c r="F54" i="9"/>
  <c r="J53" i="9"/>
  <c r="K53" i="9" s="1"/>
  <c r="F53" i="9"/>
  <c r="J52" i="9"/>
  <c r="K52" i="9" s="1"/>
  <c r="F52" i="9"/>
  <c r="K51" i="9"/>
  <c r="J51" i="9"/>
  <c r="F51" i="9"/>
  <c r="K50" i="9"/>
  <c r="J50" i="9"/>
  <c r="F50" i="9"/>
  <c r="K49" i="9"/>
  <c r="K57" i="9" s="1"/>
  <c r="K8" i="9" s="1"/>
  <c r="J49" i="9"/>
  <c r="J57" i="9" s="1"/>
  <c r="J8" i="9" s="1"/>
  <c r="F49" i="9"/>
  <c r="F58" i="9" s="1"/>
  <c r="N43" i="9"/>
  <c r="M43" i="9"/>
  <c r="L42" i="9"/>
  <c r="J42" i="9"/>
  <c r="I42" i="9"/>
  <c r="H42" i="9"/>
  <c r="G42" i="9"/>
  <c r="E42" i="9"/>
  <c r="D42" i="9"/>
  <c r="L41" i="9"/>
  <c r="J41" i="9"/>
  <c r="J7" i="9" s="1"/>
  <c r="I41" i="9"/>
  <c r="H41" i="9"/>
  <c r="H7" i="9" s="1"/>
  <c r="G41" i="9"/>
  <c r="E41" i="9"/>
  <c r="D41" i="9"/>
  <c r="L40" i="9"/>
  <c r="J40" i="9"/>
  <c r="I40" i="9"/>
  <c r="H40" i="9"/>
  <c r="H14" i="9" s="1"/>
  <c r="H13" i="9" s="1"/>
  <c r="G40" i="9"/>
  <c r="E40" i="9"/>
  <c r="D40" i="9"/>
  <c r="K39" i="9"/>
  <c r="F39" i="9"/>
  <c r="K38" i="9"/>
  <c r="F38" i="9"/>
  <c r="K37" i="9"/>
  <c r="K36" i="9"/>
  <c r="F36" i="9"/>
  <c r="K35" i="9"/>
  <c r="F35" i="9"/>
  <c r="K34" i="9"/>
  <c r="F34" i="9"/>
  <c r="K32" i="9"/>
  <c r="F32" i="9"/>
  <c r="K31" i="9"/>
  <c r="F31" i="9"/>
  <c r="F30" i="9"/>
  <c r="K29" i="9"/>
  <c r="K28" i="9"/>
  <c r="K41" i="9" s="1"/>
  <c r="K7" i="9" s="1"/>
  <c r="F28" i="9"/>
  <c r="K27" i="9"/>
  <c r="F27" i="9"/>
  <c r="K26" i="9"/>
  <c r="F26" i="9"/>
  <c r="K25" i="9"/>
  <c r="K42" i="9" s="1"/>
  <c r="F25" i="9"/>
  <c r="F42" i="9" s="1"/>
  <c r="N19" i="9"/>
  <c r="M19" i="9"/>
  <c r="M13" i="9" s="1"/>
  <c r="L19" i="9"/>
  <c r="K19" i="9"/>
  <c r="J19" i="9"/>
  <c r="I19" i="9"/>
  <c r="H19" i="9"/>
  <c r="G19" i="9"/>
  <c r="F19" i="9"/>
  <c r="E19" i="9"/>
  <c r="D19" i="9"/>
  <c r="L14" i="9"/>
  <c r="L13" i="9" s="1"/>
  <c r="N13" i="9"/>
  <c r="N12" i="9"/>
  <c r="M12" i="9"/>
  <c r="L12" i="9"/>
  <c r="I12" i="9"/>
  <c r="G12" i="9"/>
  <c r="F12" i="9"/>
  <c r="E12" i="9"/>
  <c r="N11" i="9"/>
  <c r="M11" i="9"/>
  <c r="H11" i="9"/>
  <c r="E11" i="9"/>
  <c r="N10" i="9"/>
  <c r="L10" i="9"/>
  <c r="H10" i="9"/>
  <c r="G10" i="9"/>
  <c r="E10" i="9"/>
  <c r="N9" i="9"/>
  <c r="M9" i="9"/>
  <c r="L9" i="9"/>
  <c r="I9" i="9"/>
  <c r="G9" i="9"/>
  <c r="E9" i="9"/>
  <c r="N8" i="9"/>
  <c r="L8" i="9"/>
  <c r="H8" i="9"/>
  <c r="G8" i="9"/>
  <c r="E8" i="9"/>
  <c r="N7" i="9"/>
  <c r="M7" i="9"/>
  <c r="L7" i="9"/>
  <c r="I7" i="9"/>
  <c r="G7" i="9"/>
  <c r="E7" i="9"/>
  <c r="K165" i="8"/>
  <c r="J165" i="8"/>
  <c r="I165" i="8"/>
  <c r="H165" i="8"/>
  <c r="G165" i="8"/>
  <c r="F165" i="8"/>
  <c r="E165" i="8"/>
  <c r="E11" i="8" s="1"/>
  <c r="D164" i="8"/>
  <c r="D163" i="8"/>
  <c r="D162" i="8"/>
  <c r="K108" i="8"/>
  <c r="J108" i="8"/>
  <c r="I108" i="8"/>
  <c r="H108" i="8"/>
  <c r="H10" i="8" s="1"/>
  <c r="G108" i="8"/>
  <c r="G10" i="8" s="1"/>
  <c r="F108" i="8"/>
  <c r="F10" i="8" s="1"/>
  <c r="E108" i="8"/>
  <c r="D107" i="8"/>
  <c r="D106" i="8"/>
  <c r="D105" i="8"/>
  <c r="K93" i="8"/>
  <c r="J93" i="8"/>
  <c r="J9" i="8" s="1"/>
  <c r="I93" i="8"/>
  <c r="I9" i="8" s="1"/>
  <c r="H93" i="8"/>
  <c r="H9" i="8" s="1"/>
  <c r="G93" i="8"/>
  <c r="F93" i="8"/>
  <c r="E93" i="8"/>
  <c r="D92" i="8"/>
  <c r="D91" i="8"/>
  <c r="D90" i="8"/>
  <c r="K70" i="8"/>
  <c r="J70" i="8"/>
  <c r="J8" i="8" s="1"/>
  <c r="I70" i="8"/>
  <c r="H70" i="8"/>
  <c r="G70" i="8"/>
  <c r="F70" i="8"/>
  <c r="E70" i="8"/>
  <c r="D69" i="8"/>
  <c r="D68" i="8"/>
  <c r="D67" i="8"/>
  <c r="K57" i="8"/>
  <c r="J57" i="8"/>
  <c r="I57" i="8"/>
  <c r="H57" i="8"/>
  <c r="G57" i="8"/>
  <c r="F57" i="8"/>
  <c r="F7" i="8" s="1"/>
  <c r="E57" i="8"/>
  <c r="E7" i="8" s="1"/>
  <c r="D56" i="8"/>
  <c r="D55" i="8"/>
  <c r="D54" i="8"/>
  <c r="K41" i="8"/>
  <c r="J41" i="8"/>
  <c r="I41" i="8"/>
  <c r="H41" i="8"/>
  <c r="H6" i="8" s="1"/>
  <c r="G41" i="8"/>
  <c r="G6" i="8" s="1"/>
  <c r="F41" i="8"/>
  <c r="F6" i="8" s="1"/>
  <c r="E41" i="8"/>
  <c r="D40" i="8"/>
  <c r="D39" i="8"/>
  <c r="D38" i="8"/>
  <c r="K18" i="8"/>
  <c r="J18" i="8"/>
  <c r="I18" i="8"/>
  <c r="H18" i="8"/>
  <c r="G18" i="8"/>
  <c r="F18" i="8"/>
  <c r="E18" i="8"/>
  <c r="D18" i="8"/>
  <c r="K13" i="8"/>
  <c r="J13" i="8"/>
  <c r="J12" i="8" s="1"/>
  <c r="I13" i="8"/>
  <c r="I12" i="8" s="1"/>
  <c r="H13" i="8"/>
  <c r="H12" i="8" s="1"/>
  <c r="G13" i="8"/>
  <c r="F13" i="8"/>
  <c r="F12" i="8" s="1"/>
  <c r="E13" i="8"/>
  <c r="K12" i="8"/>
  <c r="G12" i="8"/>
  <c r="E12" i="8"/>
  <c r="K11" i="8"/>
  <c r="J11" i="8"/>
  <c r="I11" i="8"/>
  <c r="H11" i="8"/>
  <c r="G11" i="8"/>
  <c r="F11" i="8"/>
  <c r="K10" i="8"/>
  <c r="J10" i="8"/>
  <c r="I10" i="8"/>
  <c r="E10" i="8"/>
  <c r="K9" i="8"/>
  <c r="G9" i="8"/>
  <c r="F9" i="8"/>
  <c r="E9" i="8"/>
  <c r="K8" i="8"/>
  <c r="I8" i="8"/>
  <c r="H8" i="8"/>
  <c r="G8" i="8"/>
  <c r="F8" i="8"/>
  <c r="E8" i="8"/>
  <c r="K7" i="8"/>
  <c r="J7" i="8"/>
  <c r="I7" i="8"/>
  <c r="H7" i="8"/>
  <c r="G7" i="8"/>
  <c r="K6" i="8"/>
  <c r="J6" i="8"/>
  <c r="I6" i="8"/>
  <c r="E6" i="8"/>
  <c r="L173" i="7"/>
  <c r="J13" i="7" s="1"/>
  <c r="K173" i="7"/>
  <c r="J173" i="7"/>
  <c r="H13" i="7" s="1"/>
  <c r="I173" i="7"/>
  <c r="H173" i="7"/>
  <c r="G173" i="7"/>
  <c r="E13" i="7" s="1"/>
  <c r="F173" i="7"/>
  <c r="E173" i="7"/>
  <c r="C13" i="7" s="1"/>
  <c r="D172" i="7"/>
  <c r="D171" i="7"/>
  <c r="D170" i="7"/>
  <c r="L115" i="7"/>
  <c r="J12" i="7" s="1"/>
  <c r="K115" i="7"/>
  <c r="J115" i="7"/>
  <c r="H12" i="7" s="1"/>
  <c r="I115" i="7"/>
  <c r="H115" i="7"/>
  <c r="G115" i="7"/>
  <c r="E12" i="7" s="1"/>
  <c r="F115" i="7"/>
  <c r="E115" i="7"/>
  <c r="C12" i="7" s="1"/>
  <c r="D114" i="7"/>
  <c r="D113" i="7"/>
  <c r="D112" i="7"/>
  <c r="L99" i="7"/>
  <c r="K99" i="7"/>
  <c r="J99" i="7"/>
  <c r="H11" i="7" s="1"/>
  <c r="I99" i="7"/>
  <c r="H99" i="7"/>
  <c r="G99" i="7"/>
  <c r="E11" i="7" s="1"/>
  <c r="F99" i="7"/>
  <c r="E99" i="7"/>
  <c r="C11" i="7" s="1"/>
  <c r="D98" i="7"/>
  <c r="D97" i="7"/>
  <c r="D96" i="7"/>
  <c r="L75" i="7"/>
  <c r="K75" i="7"/>
  <c r="J75" i="7"/>
  <c r="H10" i="7" s="1"/>
  <c r="I75" i="7"/>
  <c r="H75" i="7"/>
  <c r="F10" i="7" s="1"/>
  <c r="G75" i="7"/>
  <c r="F75" i="7"/>
  <c r="E75" i="7"/>
  <c r="C10" i="7" s="1"/>
  <c r="D73" i="7"/>
  <c r="D72" i="7"/>
  <c r="L61" i="7"/>
  <c r="J9" i="7" s="1"/>
  <c r="K61" i="7"/>
  <c r="J61" i="7"/>
  <c r="H9" i="7" s="1"/>
  <c r="I61" i="7"/>
  <c r="H61" i="7"/>
  <c r="G61" i="7"/>
  <c r="E9" i="7" s="1"/>
  <c r="F61" i="7"/>
  <c r="E61" i="7"/>
  <c r="C9" i="7" s="1"/>
  <c r="D60" i="7"/>
  <c r="D59" i="7"/>
  <c r="D58" i="7"/>
  <c r="L44" i="7"/>
  <c r="K44" i="7"/>
  <c r="J44" i="7"/>
  <c r="H8" i="7" s="1"/>
  <c r="I44" i="7"/>
  <c r="H44" i="7"/>
  <c r="G44" i="7"/>
  <c r="E8" i="7" s="1"/>
  <c r="F44" i="7"/>
  <c r="E44" i="7"/>
  <c r="C8" i="7" s="1"/>
  <c r="D43" i="7"/>
  <c r="D42" i="7"/>
  <c r="D41" i="7"/>
  <c r="L20" i="7"/>
  <c r="K20" i="7"/>
  <c r="J20" i="7"/>
  <c r="H14" i="7" s="1"/>
  <c r="I20" i="7"/>
  <c r="H20" i="7"/>
  <c r="F14" i="7" s="1"/>
  <c r="G20" i="7"/>
  <c r="F20" i="7"/>
  <c r="E20" i="7"/>
  <c r="C14" i="7" s="1"/>
  <c r="D20" i="7"/>
  <c r="J15" i="7"/>
  <c r="I15" i="7"/>
  <c r="I14" i="7" s="1"/>
  <c r="H15" i="7"/>
  <c r="G15" i="7"/>
  <c r="F15" i="7"/>
  <c r="E15" i="7"/>
  <c r="D15" i="7"/>
  <c r="D14" i="7" s="1"/>
  <c r="C15" i="7"/>
  <c r="J14" i="7"/>
  <c r="G14" i="7"/>
  <c r="E14" i="7"/>
  <c r="I13" i="7"/>
  <c r="G13" i="7"/>
  <c r="F13" i="7"/>
  <c r="D13" i="7"/>
  <c r="I12" i="7"/>
  <c r="G12" i="7"/>
  <c r="F12" i="7"/>
  <c r="D12" i="7"/>
  <c r="J11" i="7"/>
  <c r="I11" i="7"/>
  <c r="G11" i="7"/>
  <c r="F11" i="7"/>
  <c r="D11" i="7"/>
  <c r="J10" i="7"/>
  <c r="I10" i="7"/>
  <c r="G10" i="7"/>
  <c r="E10" i="7"/>
  <c r="D10" i="7"/>
  <c r="I9" i="7"/>
  <c r="G9" i="7"/>
  <c r="F9" i="7"/>
  <c r="D9" i="7"/>
  <c r="J8" i="7"/>
  <c r="I8" i="7"/>
  <c r="G8" i="7"/>
  <c r="F8" i="7"/>
  <c r="D8" i="7"/>
  <c r="G173" i="6"/>
  <c r="F173" i="6"/>
  <c r="E173" i="6"/>
  <c r="H172" i="6"/>
  <c r="D172" i="6"/>
  <c r="H171" i="6"/>
  <c r="D171" i="6"/>
  <c r="H170" i="6"/>
  <c r="D170" i="6"/>
  <c r="G115" i="6"/>
  <c r="F115" i="6"/>
  <c r="E115" i="6"/>
  <c r="H114" i="6"/>
  <c r="D114" i="6"/>
  <c r="H113" i="6"/>
  <c r="D113" i="6"/>
  <c r="H112" i="6"/>
  <c r="D112" i="6"/>
  <c r="G99" i="6"/>
  <c r="F99" i="6"/>
  <c r="E99" i="6"/>
  <c r="H98" i="6"/>
  <c r="D98" i="6"/>
  <c r="H97" i="6"/>
  <c r="H10" i="6" s="1"/>
  <c r="D97" i="6"/>
  <c r="H96" i="6"/>
  <c r="D96" i="6"/>
  <c r="G75" i="6"/>
  <c r="F75" i="6"/>
  <c r="F9" i="6" s="1"/>
  <c r="E75" i="6"/>
  <c r="H74" i="6"/>
  <c r="D74" i="6"/>
  <c r="H73" i="6"/>
  <c r="D73" i="6"/>
  <c r="H72" i="6"/>
  <c r="D72" i="6"/>
  <c r="G61" i="6"/>
  <c r="F61" i="6"/>
  <c r="E61" i="6"/>
  <c r="H60" i="6"/>
  <c r="D60" i="6"/>
  <c r="H59" i="6"/>
  <c r="D59" i="6"/>
  <c r="H58" i="6"/>
  <c r="D58" i="6"/>
  <c r="G44" i="6"/>
  <c r="F44" i="6"/>
  <c r="E44" i="6"/>
  <c r="E7" i="6" s="1"/>
  <c r="H43" i="6"/>
  <c r="D43" i="6"/>
  <c r="H42" i="6"/>
  <c r="D42" i="6"/>
  <c r="H41" i="6"/>
  <c r="H13" i="6" s="1"/>
  <c r="D41" i="6"/>
  <c r="H20" i="6"/>
  <c r="G20" i="6"/>
  <c r="F20" i="6"/>
  <c r="E20" i="6"/>
  <c r="D20" i="6"/>
  <c r="G14" i="6"/>
  <c r="F14" i="6"/>
  <c r="F13" i="6" s="1"/>
  <c r="E14" i="6"/>
  <c r="E13" i="6" s="1"/>
  <c r="G13" i="6"/>
  <c r="H12" i="6"/>
  <c r="G12" i="6"/>
  <c r="F12" i="6"/>
  <c r="E12" i="6"/>
  <c r="H11" i="6"/>
  <c r="G11" i="6"/>
  <c r="F11" i="6"/>
  <c r="E11" i="6"/>
  <c r="G10" i="6"/>
  <c r="F10" i="6"/>
  <c r="E10" i="6"/>
  <c r="H9" i="6"/>
  <c r="G9" i="6"/>
  <c r="E9" i="6"/>
  <c r="H8" i="6"/>
  <c r="G8" i="6"/>
  <c r="F8" i="6"/>
  <c r="E8" i="6"/>
  <c r="H7" i="6"/>
  <c r="G7" i="6"/>
  <c r="F7" i="6"/>
  <c r="N173" i="5"/>
  <c r="M173" i="5"/>
  <c r="L12" i="5" s="1"/>
  <c r="L173" i="5"/>
  <c r="K173" i="5"/>
  <c r="J173" i="5"/>
  <c r="I173" i="5"/>
  <c r="H173" i="5"/>
  <c r="G173" i="5"/>
  <c r="E172" i="5"/>
  <c r="D172" i="5"/>
  <c r="E171" i="5"/>
  <c r="D171" i="5"/>
  <c r="E170" i="5"/>
  <c r="D170" i="5"/>
  <c r="F169" i="5"/>
  <c r="F165" i="5"/>
  <c r="F163" i="5"/>
  <c r="F159" i="5"/>
  <c r="F157" i="5"/>
  <c r="F156" i="5"/>
  <c r="F153" i="5"/>
  <c r="F152" i="5"/>
  <c r="F149" i="5"/>
  <c r="F148" i="5"/>
  <c r="F140" i="5"/>
  <c r="F138" i="5"/>
  <c r="F136" i="5"/>
  <c r="F135" i="5"/>
  <c r="F134" i="5"/>
  <c r="F133" i="5"/>
  <c r="F132" i="5"/>
  <c r="F124" i="5"/>
  <c r="F171" i="5" s="1"/>
  <c r="E12" i="5" s="1"/>
  <c r="F122" i="5"/>
  <c r="F172" i="5" s="1"/>
  <c r="N115" i="5"/>
  <c r="M11" i="5" s="1"/>
  <c r="M115" i="5"/>
  <c r="L115" i="5"/>
  <c r="K115" i="5"/>
  <c r="J115" i="5"/>
  <c r="I11" i="5" s="1"/>
  <c r="I115" i="5"/>
  <c r="H115" i="5"/>
  <c r="G11" i="5" s="1"/>
  <c r="G115" i="5"/>
  <c r="E114" i="5"/>
  <c r="D114" i="5"/>
  <c r="E113" i="5"/>
  <c r="D113" i="5"/>
  <c r="E112" i="5"/>
  <c r="D14" i="5" s="1"/>
  <c r="D13" i="5" s="1"/>
  <c r="D112" i="5"/>
  <c r="F110" i="5"/>
  <c r="F114" i="5" s="1"/>
  <c r="F108" i="5"/>
  <c r="F106" i="5"/>
  <c r="F113" i="5" s="1"/>
  <c r="E11" i="5" s="1"/>
  <c r="N99" i="5"/>
  <c r="M99" i="5"/>
  <c r="L99" i="5"/>
  <c r="K99" i="5"/>
  <c r="J99" i="5"/>
  <c r="I99" i="5"/>
  <c r="H10" i="5" s="1"/>
  <c r="H99" i="5"/>
  <c r="G99" i="5"/>
  <c r="E98" i="5"/>
  <c r="D98" i="5"/>
  <c r="E97" i="5"/>
  <c r="D97" i="5"/>
  <c r="E96" i="5"/>
  <c r="D96" i="5"/>
  <c r="F93" i="5"/>
  <c r="F91" i="5"/>
  <c r="F90" i="5"/>
  <c r="F89" i="5"/>
  <c r="F88" i="5"/>
  <c r="F86" i="5"/>
  <c r="F85" i="5"/>
  <c r="F84" i="5"/>
  <c r="F83" i="5"/>
  <c r="F82" i="5"/>
  <c r="F97" i="5" s="1"/>
  <c r="E10" i="5" s="1"/>
  <c r="N75" i="5"/>
  <c r="M75" i="5"/>
  <c r="L75" i="5"/>
  <c r="K75" i="5"/>
  <c r="J9" i="5" s="1"/>
  <c r="J75" i="5"/>
  <c r="H75" i="5"/>
  <c r="G75" i="5"/>
  <c r="F74" i="5"/>
  <c r="E74" i="5"/>
  <c r="D74" i="5"/>
  <c r="E73" i="5"/>
  <c r="D73" i="5"/>
  <c r="E72" i="5"/>
  <c r="D72" i="5"/>
  <c r="F71" i="5"/>
  <c r="F70" i="5"/>
  <c r="F68" i="5"/>
  <c r="F73" i="5" s="1"/>
  <c r="E9" i="5" s="1"/>
  <c r="N61" i="5"/>
  <c r="M61" i="5"/>
  <c r="L8" i="5" s="1"/>
  <c r="L61" i="5"/>
  <c r="K61" i="5"/>
  <c r="J61" i="5"/>
  <c r="I61" i="5"/>
  <c r="H61" i="5"/>
  <c r="G61" i="5"/>
  <c r="E60" i="5"/>
  <c r="D60" i="5"/>
  <c r="E59" i="5"/>
  <c r="D59" i="5"/>
  <c r="E58" i="5"/>
  <c r="D58" i="5"/>
  <c r="F54" i="5"/>
  <c r="F53" i="5"/>
  <c r="F52" i="5"/>
  <c r="F51" i="5"/>
  <c r="F60" i="5" s="1"/>
  <c r="N44" i="5"/>
  <c r="M44" i="5"/>
  <c r="L44" i="5"/>
  <c r="K44" i="5"/>
  <c r="J44" i="5"/>
  <c r="I44" i="5"/>
  <c r="H44" i="5"/>
  <c r="G44" i="5"/>
  <c r="E43" i="5"/>
  <c r="D43" i="5"/>
  <c r="E42" i="5"/>
  <c r="D42" i="5"/>
  <c r="E41" i="5"/>
  <c r="D41" i="5"/>
  <c r="F38" i="5"/>
  <c r="F35" i="5"/>
  <c r="F34" i="5"/>
  <c r="F33" i="5"/>
  <c r="F42" i="5" s="1"/>
  <c r="E7" i="5" s="1"/>
  <c r="F32" i="5"/>
  <c r="F29" i="5"/>
  <c r="F28" i="5"/>
  <c r="F27" i="5"/>
  <c r="F26" i="5"/>
  <c r="F43" i="5" s="1"/>
  <c r="N20" i="5"/>
  <c r="M13" i="5" s="1"/>
  <c r="M20" i="5"/>
  <c r="L20" i="5"/>
  <c r="K13" i="5" s="1"/>
  <c r="K20" i="5"/>
  <c r="J20" i="5"/>
  <c r="I20" i="5"/>
  <c r="H20" i="5"/>
  <c r="G20" i="5"/>
  <c r="F20" i="5"/>
  <c r="E20" i="5"/>
  <c r="D20" i="5"/>
  <c r="M15" i="5"/>
  <c r="L15" i="5"/>
  <c r="L13" i="5" s="1"/>
  <c r="K15" i="5"/>
  <c r="J15" i="5"/>
  <c r="J13" i="5" s="1"/>
  <c r="I15" i="5"/>
  <c r="H15" i="5"/>
  <c r="H13" i="5" s="1"/>
  <c r="G15" i="5"/>
  <c r="F15" i="5"/>
  <c r="F13" i="5" s="1"/>
  <c r="I13" i="5"/>
  <c r="G13" i="5"/>
  <c r="M12" i="5"/>
  <c r="K12" i="5"/>
  <c r="J12" i="5"/>
  <c r="I12" i="5"/>
  <c r="H12" i="5"/>
  <c r="G12" i="5"/>
  <c r="F12" i="5"/>
  <c r="D12" i="5"/>
  <c r="L11" i="5"/>
  <c r="K11" i="5"/>
  <c r="J11" i="5"/>
  <c r="H11" i="5"/>
  <c r="F11" i="5"/>
  <c r="D11" i="5"/>
  <c r="M10" i="5"/>
  <c r="L10" i="5"/>
  <c r="K10" i="5"/>
  <c r="J10" i="5"/>
  <c r="I10" i="5"/>
  <c r="G10" i="5"/>
  <c r="F10" i="5"/>
  <c r="D10" i="5"/>
  <c r="M9" i="5"/>
  <c r="L9" i="5"/>
  <c r="K9" i="5"/>
  <c r="I9" i="5"/>
  <c r="H9" i="5"/>
  <c r="G9" i="5"/>
  <c r="F9" i="5"/>
  <c r="D9" i="5"/>
  <c r="M8" i="5"/>
  <c r="K8" i="5"/>
  <c r="J8" i="5"/>
  <c r="I8" i="5"/>
  <c r="H8" i="5"/>
  <c r="G8" i="5"/>
  <c r="F8" i="5"/>
  <c r="D8" i="5"/>
  <c r="M7" i="5"/>
  <c r="L7" i="5"/>
  <c r="K7" i="5"/>
  <c r="J7" i="5"/>
  <c r="I7" i="5"/>
  <c r="H7" i="5"/>
  <c r="G7" i="5"/>
  <c r="F7" i="5"/>
  <c r="D7" i="5"/>
  <c r="I166" i="4"/>
  <c r="H12" i="4" s="1"/>
  <c r="H166" i="4"/>
  <c r="G166" i="4"/>
  <c r="E166" i="4"/>
  <c r="D166" i="4"/>
  <c r="J165" i="4"/>
  <c r="I165" i="4"/>
  <c r="H165" i="4"/>
  <c r="G12" i="4" s="1"/>
  <c r="G165" i="4"/>
  <c r="E165" i="4"/>
  <c r="D165" i="4"/>
  <c r="H164" i="4"/>
  <c r="G164" i="4"/>
  <c r="E164" i="4"/>
  <c r="D164" i="4"/>
  <c r="J163" i="4"/>
  <c r="F163" i="4"/>
  <c r="J162" i="4"/>
  <c r="F162" i="4"/>
  <c r="J161" i="4"/>
  <c r="F161" i="4"/>
  <c r="J160" i="4"/>
  <c r="F160" i="4"/>
  <c r="J159" i="4"/>
  <c r="F159" i="4"/>
  <c r="J158" i="4"/>
  <c r="F158" i="4"/>
  <c r="J157" i="4"/>
  <c r="F157" i="4"/>
  <c r="J156" i="4"/>
  <c r="F156" i="4"/>
  <c r="J155" i="4"/>
  <c r="F155" i="4"/>
  <c r="F154" i="4"/>
  <c r="F153" i="4"/>
  <c r="J152" i="4"/>
  <c r="F152" i="4"/>
  <c r="F151" i="4"/>
  <c r="F150" i="4"/>
  <c r="J149" i="4"/>
  <c r="F149" i="4"/>
  <c r="J148" i="4"/>
  <c r="F148" i="4"/>
  <c r="J147" i="4"/>
  <c r="F147" i="4"/>
  <c r="J146" i="4"/>
  <c r="F146" i="4"/>
  <c r="J145" i="4"/>
  <c r="F145" i="4"/>
  <c r="J144" i="4"/>
  <c r="F144" i="4"/>
  <c r="F143" i="4"/>
  <c r="J142" i="4"/>
  <c r="F142" i="4"/>
  <c r="J141" i="4"/>
  <c r="F141" i="4"/>
  <c r="J140" i="4"/>
  <c r="F140" i="4"/>
  <c r="J139" i="4"/>
  <c r="F139" i="4"/>
  <c r="J138" i="4"/>
  <c r="F138" i="4"/>
  <c r="J137" i="4"/>
  <c r="F137" i="4"/>
  <c r="J136" i="4"/>
  <c r="F136" i="4"/>
  <c r="J135" i="4"/>
  <c r="F135" i="4"/>
  <c r="J134" i="4"/>
  <c r="F134" i="4"/>
  <c r="F133" i="4"/>
  <c r="F132" i="4"/>
  <c r="J131" i="4"/>
  <c r="F131" i="4"/>
  <c r="J130" i="4"/>
  <c r="F130" i="4"/>
  <c r="F129" i="4"/>
  <c r="J128" i="4"/>
  <c r="F128" i="4"/>
  <c r="J127" i="4"/>
  <c r="F127" i="4"/>
  <c r="J125" i="4"/>
  <c r="F125" i="4"/>
  <c r="J124" i="4"/>
  <c r="F124" i="4"/>
  <c r="F123" i="4"/>
  <c r="F122" i="4"/>
  <c r="J121" i="4"/>
  <c r="F121" i="4"/>
  <c r="J120" i="4"/>
  <c r="F120" i="4"/>
  <c r="J119" i="4"/>
  <c r="F119" i="4"/>
  <c r="J118" i="4"/>
  <c r="J166" i="4" s="1"/>
  <c r="I12" i="4" s="1"/>
  <c r="F118" i="4"/>
  <c r="F166" i="4" s="1"/>
  <c r="E12" i="4" s="1"/>
  <c r="J117" i="4"/>
  <c r="F117" i="4"/>
  <c r="J116" i="4"/>
  <c r="F116" i="4"/>
  <c r="F165" i="4" s="1"/>
  <c r="I109" i="4"/>
  <c r="H11" i="4" s="1"/>
  <c r="H109" i="4"/>
  <c r="G109" i="4"/>
  <c r="E109" i="4"/>
  <c r="D109" i="4"/>
  <c r="I108" i="4"/>
  <c r="H108" i="4"/>
  <c r="G11" i="4" s="1"/>
  <c r="G108" i="4"/>
  <c r="F11" i="4" s="1"/>
  <c r="E108" i="4"/>
  <c r="D108" i="4"/>
  <c r="H107" i="4"/>
  <c r="G107" i="4"/>
  <c r="E107" i="4"/>
  <c r="D107" i="4"/>
  <c r="J106" i="4"/>
  <c r="J105" i="4"/>
  <c r="F105" i="4"/>
  <c r="J104" i="4"/>
  <c r="F104" i="4"/>
  <c r="F103" i="4"/>
  <c r="J102" i="4"/>
  <c r="J109" i="4" s="1"/>
  <c r="I11" i="4" s="1"/>
  <c r="F102" i="4"/>
  <c r="J101" i="4"/>
  <c r="J108" i="4" s="1"/>
  <c r="F101" i="4"/>
  <c r="F108" i="4" s="1"/>
  <c r="I94" i="4"/>
  <c r="H94" i="4"/>
  <c r="G94" i="4"/>
  <c r="E94" i="4"/>
  <c r="D94" i="4"/>
  <c r="I93" i="4"/>
  <c r="H93" i="4"/>
  <c r="G93" i="4"/>
  <c r="E93" i="4"/>
  <c r="D10" i="4" s="1"/>
  <c r="D93" i="4"/>
  <c r="H92" i="4"/>
  <c r="G92" i="4"/>
  <c r="E92" i="4"/>
  <c r="D92" i="4"/>
  <c r="J91" i="4"/>
  <c r="F91" i="4"/>
  <c r="J90" i="4"/>
  <c r="F90" i="4"/>
  <c r="J89" i="4"/>
  <c r="F89" i="4"/>
  <c r="J88" i="4"/>
  <c r="F88" i="4"/>
  <c r="J87" i="4"/>
  <c r="F87" i="4"/>
  <c r="J86" i="4"/>
  <c r="F86" i="4"/>
  <c r="J85" i="4"/>
  <c r="F85" i="4"/>
  <c r="F84" i="4"/>
  <c r="F83" i="4"/>
  <c r="J82" i="4"/>
  <c r="F82" i="4"/>
  <c r="F81" i="4"/>
  <c r="F94" i="4" s="1"/>
  <c r="E10" i="4" s="1"/>
  <c r="J80" i="4"/>
  <c r="F80" i="4"/>
  <c r="J79" i="4"/>
  <c r="J93" i="4" s="1"/>
  <c r="F79" i="4"/>
  <c r="J78" i="4"/>
  <c r="J94" i="4" s="1"/>
  <c r="I10" i="4" s="1"/>
  <c r="F78" i="4"/>
  <c r="F93" i="4" s="1"/>
  <c r="I71" i="4"/>
  <c r="H71" i="4"/>
  <c r="G71" i="4"/>
  <c r="F71" i="4"/>
  <c r="E9" i="4" s="1"/>
  <c r="E71" i="4"/>
  <c r="D71" i="4"/>
  <c r="I70" i="4"/>
  <c r="H70" i="4"/>
  <c r="G70" i="4"/>
  <c r="F9" i="4" s="1"/>
  <c r="E70" i="4"/>
  <c r="D9" i="4" s="1"/>
  <c r="D70" i="4"/>
  <c r="H69" i="4"/>
  <c r="G69" i="4"/>
  <c r="E69" i="4"/>
  <c r="D69" i="4"/>
  <c r="J68" i="4"/>
  <c r="F68" i="4"/>
  <c r="F70" i="4" s="1"/>
  <c r="J67" i="4"/>
  <c r="J70" i="4" s="1"/>
  <c r="F67" i="4"/>
  <c r="J65" i="4"/>
  <c r="J71" i="4" s="1"/>
  <c r="I9" i="4" s="1"/>
  <c r="F65" i="4"/>
  <c r="I58" i="4"/>
  <c r="H58" i="4"/>
  <c r="G58" i="4"/>
  <c r="E58" i="4"/>
  <c r="D58" i="4"/>
  <c r="I57" i="4"/>
  <c r="H57" i="4"/>
  <c r="G57" i="4"/>
  <c r="F8" i="4" s="1"/>
  <c r="E57" i="4"/>
  <c r="D8" i="4" s="1"/>
  <c r="D57" i="4"/>
  <c r="H56" i="4"/>
  <c r="G56" i="4"/>
  <c r="E56" i="4"/>
  <c r="D56" i="4"/>
  <c r="J55" i="4"/>
  <c r="J54" i="4"/>
  <c r="F54" i="4"/>
  <c r="J53" i="4"/>
  <c r="F53" i="4"/>
  <c r="J52" i="4"/>
  <c r="F52" i="4"/>
  <c r="F51" i="4"/>
  <c r="F50" i="4"/>
  <c r="J49" i="4"/>
  <c r="J57" i="4" s="1"/>
  <c r="F49" i="4"/>
  <c r="F57" i="4" s="1"/>
  <c r="I42" i="4"/>
  <c r="H42" i="4"/>
  <c r="G42" i="4"/>
  <c r="E42" i="4"/>
  <c r="D42" i="4"/>
  <c r="I41" i="4"/>
  <c r="H41" i="4"/>
  <c r="G41" i="4"/>
  <c r="E41" i="4"/>
  <c r="D41" i="4"/>
  <c r="H40" i="4"/>
  <c r="G13" i="4" s="1"/>
  <c r="G40" i="4"/>
  <c r="F13" i="4" s="1"/>
  <c r="E40" i="4"/>
  <c r="D40" i="4"/>
  <c r="J39" i="4"/>
  <c r="F39" i="4"/>
  <c r="J38" i="4"/>
  <c r="F38" i="4"/>
  <c r="F37" i="4"/>
  <c r="J36" i="4"/>
  <c r="F36" i="4"/>
  <c r="F35" i="4"/>
  <c r="J34" i="4"/>
  <c r="F34" i="4"/>
  <c r="J32" i="4"/>
  <c r="F32" i="4"/>
  <c r="F31" i="4"/>
  <c r="J30" i="4"/>
  <c r="F30" i="4"/>
  <c r="J28" i="4"/>
  <c r="F28" i="4"/>
  <c r="J27" i="4"/>
  <c r="F27" i="4"/>
  <c r="J26" i="4"/>
  <c r="F26" i="4"/>
  <c r="F42" i="4" s="1"/>
  <c r="E7" i="4" s="1"/>
  <c r="J25" i="4"/>
  <c r="J41" i="4" s="1"/>
  <c r="F25" i="4"/>
  <c r="F41" i="4" s="1"/>
  <c r="J18" i="4"/>
  <c r="I18" i="4"/>
  <c r="H18" i="4"/>
  <c r="G18" i="4"/>
  <c r="F18" i="4"/>
  <c r="E18" i="4"/>
  <c r="D18" i="4"/>
  <c r="H13" i="4"/>
  <c r="D13" i="4"/>
  <c r="F12" i="4"/>
  <c r="D12" i="4"/>
  <c r="C12" i="4"/>
  <c r="C13" i="4" s="1"/>
  <c r="D11" i="4"/>
  <c r="C11" i="4"/>
  <c r="H10" i="4"/>
  <c r="G10" i="4"/>
  <c r="F10" i="4"/>
  <c r="C10" i="4"/>
  <c r="H9" i="4"/>
  <c r="G9" i="4"/>
  <c r="C9" i="4"/>
  <c r="H8" i="4"/>
  <c r="G8" i="4"/>
  <c r="C8" i="4"/>
  <c r="H7" i="4"/>
  <c r="G7" i="4"/>
  <c r="F7" i="4"/>
  <c r="D7" i="4"/>
  <c r="C7" i="4"/>
  <c r="L172" i="3"/>
  <c r="K172" i="3"/>
  <c r="J172" i="3"/>
  <c r="G171" i="3"/>
  <c r="F171" i="3"/>
  <c r="E171" i="3"/>
  <c r="D171" i="3"/>
  <c r="G170" i="3"/>
  <c r="F170" i="3"/>
  <c r="E170" i="3"/>
  <c r="E13" i="3" s="1"/>
  <c r="D170" i="3"/>
  <c r="G169" i="3"/>
  <c r="I170" i="3" s="1"/>
  <c r="I13" i="3" s="1"/>
  <c r="F169" i="3"/>
  <c r="E169" i="3"/>
  <c r="H170" i="3" s="1"/>
  <c r="H13" i="3" s="1"/>
  <c r="D169" i="3"/>
  <c r="I168" i="3"/>
  <c r="H168" i="3"/>
  <c r="I167" i="3"/>
  <c r="H167" i="3"/>
  <c r="I166" i="3"/>
  <c r="H166" i="3"/>
  <c r="I165" i="3"/>
  <c r="H165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I140" i="3"/>
  <c r="H140" i="3"/>
  <c r="I139" i="3"/>
  <c r="H139" i="3"/>
  <c r="I138" i="3"/>
  <c r="H138" i="3"/>
  <c r="I137" i="3"/>
  <c r="H137" i="3"/>
  <c r="I136" i="3"/>
  <c r="H136" i="3"/>
  <c r="I135" i="3"/>
  <c r="H135" i="3"/>
  <c r="I134" i="3"/>
  <c r="H134" i="3"/>
  <c r="I133" i="3"/>
  <c r="H133" i="3"/>
  <c r="I132" i="3"/>
  <c r="H132" i="3"/>
  <c r="I130" i="3"/>
  <c r="H130" i="3"/>
  <c r="I129" i="3"/>
  <c r="H129" i="3"/>
  <c r="I128" i="3"/>
  <c r="H128" i="3"/>
  <c r="I127" i="3"/>
  <c r="H127" i="3"/>
  <c r="I126" i="3"/>
  <c r="H126" i="3"/>
  <c r="I125" i="3"/>
  <c r="H125" i="3"/>
  <c r="I124" i="3"/>
  <c r="H124" i="3"/>
  <c r="I123" i="3"/>
  <c r="H123" i="3"/>
  <c r="I122" i="3"/>
  <c r="H122" i="3"/>
  <c r="I121" i="3"/>
  <c r="I171" i="3" s="1"/>
  <c r="H121" i="3"/>
  <c r="H171" i="3" s="1"/>
  <c r="L114" i="3"/>
  <c r="K114" i="3"/>
  <c r="J114" i="3"/>
  <c r="G113" i="3"/>
  <c r="F113" i="3"/>
  <c r="E113" i="3"/>
  <c r="D113" i="3"/>
  <c r="G112" i="3"/>
  <c r="F112" i="3"/>
  <c r="F12" i="3" s="1"/>
  <c r="E112" i="3"/>
  <c r="E12" i="3" s="1"/>
  <c r="D112" i="3"/>
  <c r="G111" i="3"/>
  <c r="I112" i="3" s="1"/>
  <c r="I12" i="3" s="1"/>
  <c r="F111" i="3"/>
  <c r="E111" i="3"/>
  <c r="D111" i="3"/>
  <c r="H112" i="3" s="1"/>
  <c r="H12" i="3" s="1"/>
  <c r="I110" i="3"/>
  <c r="H110" i="3"/>
  <c r="I109" i="3"/>
  <c r="H109" i="3"/>
  <c r="I108" i="3"/>
  <c r="H108" i="3"/>
  <c r="I107" i="3"/>
  <c r="H107" i="3"/>
  <c r="I106" i="3"/>
  <c r="H106" i="3"/>
  <c r="I105" i="3"/>
  <c r="I113" i="3" s="1"/>
  <c r="H105" i="3"/>
  <c r="H113" i="3" s="1"/>
  <c r="L98" i="3"/>
  <c r="K98" i="3"/>
  <c r="J98" i="3"/>
  <c r="G97" i="3"/>
  <c r="F97" i="3"/>
  <c r="E97" i="3"/>
  <c r="D97" i="3"/>
  <c r="G96" i="3"/>
  <c r="F96" i="3"/>
  <c r="E96" i="3"/>
  <c r="D96" i="3"/>
  <c r="G95" i="3"/>
  <c r="I96" i="3" s="1"/>
  <c r="I11" i="3" s="1"/>
  <c r="F95" i="3"/>
  <c r="E95" i="3"/>
  <c r="H96" i="3" s="1"/>
  <c r="H11" i="3" s="1"/>
  <c r="D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I97" i="3" s="1"/>
  <c r="H81" i="3"/>
  <c r="H97" i="3" s="1"/>
  <c r="K74" i="3"/>
  <c r="K10" i="3" s="1"/>
  <c r="J74" i="3"/>
  <c r="G73" i="3"/>
  <c r="F73" i="3"/>
  <c r="E73" i="3"/>
  <c r="D73" i="3"/>
  <c r="I72" i="3"/>
  <c r="I10" i="3" s="1"/>
  <c r="G72" i="3"/>
  <c r="F72" i="3"/>
  <c r="E72" i="3"/>
  <c r="D72" i="3"/>
  <c r="G71" i="3"/>
  <c r="C10" i="3" s="1"/>
  <c r="F71" i="3"/>
  <c r="F14" i="3" s="1"/>
  <c r="E71" i="3"/>
  <c r="H72" i="3" s="1"/>
  <c r="H10" i="3" s="1"/>
  <c r="D71" i="3"/>
  <c r="I70" i="3"/>
  <c r="H70" i="3"/>
  <c r="I69" i="3"/>
  <c r="H69" i="3"/>
  <c r="I68" i="3"/>
  <c r="H68" i="3"/>
  <c r="I67" i="3"/>
  <c r="I73" i="3" s="1"/>
  <c r="H67" i="3"/>
  <c r="H73" i="3" s="1"/>
  <c r="L60" i="3"/>
  <c r="K60" i="3"/>
  <c r="J60" i="3"/>
  <c r="G59" i="3"/>
  <c r="F59" i="3"/>
  <c r="E59" i="3"/>
  <c r="D59" i="3"/>
  <c r="G58" i="3"/>
  <c r="F58" i="3"/>
  <c r="E58" i="3"/>
  <c r="E9" i="3" s="1"/>
  <c r="D58" i="3"/>
  <c r="G57" i="3"/>
  <c r="I58" i="3" s="1"/>
  <c r="I9" i="3" s="1"/>
  <c r="F57" i="3"/>
  <c r="E57" i="3"/>
  <c r="D57" i="3"/>
  <c r="H58" i="3" s="1"/>
  <c r="H9" i="3" s="1"/>
  <c r="I56" i="3"/>
  <c r="H56" i="3"/>
  <c r="I55" i="3"/>
  <c r="H55" i="3"/>
  <c r="I54" i="3"/>
  <c r="H54" i="3"/>
  <c r="I53" i="3"/>
  <c r="H53" i="3"/>
  <c r="I52" i="3"/>
  <c r="H52" i="3"/>
  <c r="I51" i="3"/>
  <c r="H51" i="3"/>
  <c r="H59" i="3" s="1"/>
  <c r="I50" i="3"/>
  <c r="I59" i="3" s="1"/>
  <c r="H50" i="3"/>
  <c r="L43" i="3"/>
  <c r="K43" i="3"/>
  <c r="J43" i="3"/>
  <c r="H42" i="3"/>
  <c r="G42" i="3"/>
  <c r="F42" i="3"/>
  <c r="E42" i="3"/>
  <c r="D42" i="3"/>
  <c r="G41" i="3"/>
  <c r="F41" i="3"/>
  <c r="F8" i="3" s="1"/>
  <c r="E41" i="3"/>
  <c r="E8" i="3" s="1"/>
  <c r="D41" i="3"/>
  <c r="G40" i="3"/>
  <c r="I41" i="3" s="1"/>
  <c r="I8" i="3" s="1"/>
  <c r="F40" i="3"/>
  <c r="E40" i="3"/>
  <c r="H41" i="3" s="1"/>
  <c r="H8" i="3" s="1"/>
  <c r="D40" i="3"/>
  <c r="I39" i="3"/>
  <c r="H39" i="3"/>
  <c r="I38" i="3"/>
  <c r="H38" i="3"/>
  <c r="I37" i="3"/>
  <c r="H37" i="3"/>
  <c r="I36" i="3"/>
  <c r="H36" i="3"/>
  <c r="I35" i="3"/>
  <c r="H35" i="3"/>
  <c r="I34" i="3"/>
  <c r="H34" i="3"/>
  <c r="I32" i="3"/>
  <c r="H32" i="3"/>
  <c r="I31" i="3"/>
  <c r="H31" i="3"/>
  <c r="I28" i="3"/>
  <c r="H28" i="3"/>
  <c r="I27" i="3"/>
  <c r="I42" i="3" s="1"/>
  <c r="H27" i="3"/>
  <c r="I26" i="3"/>
  <c r="H26" i="3"/>
  <c r="I25" i="3"/>
  <c r="H25" i="3"/>
  <c r="L19" i="3"/>
  <c r="K19" i="3"/>
  <c r="J19" i="3"/>
  <c r="J14" i="3" s="1"/>
  <c r="I19" i="3"/>
  <c r="H19" i="3"/>
  <c r="G19" i="3"/>
  <c r="F19" i="3"/>
  <c r="E19" i="3"/>
  <c r="D19" i="3"/>
  <c r="L14" i="3"/>
  <c r="K14" i="3"/>
  <c r="L13" i="3"/>
  <c r="K13" i="3"/>
  <c r="J13" i="3"/>
  <c r="G13" i="3"/>
  <c r="F13" i="3"/>
  <c r="L12" i="3"/>
  <c r="K12" i="3"/>
  <c r="J12" i="3"/>
  <c r="G12" i="3"/>
  <c r="C12" i="3"/>
  <c r="L11" i="3"/>
  <c r="K11" i="3"/>
  <c r="J11" i="3"/>
  <c r="G11" i="3"/>
  <c r="F11" i="3"/>
  <c r="E11" i="3"/>
  <c r="C11" i="3"/>
  <c r="L10" i="3"/>
  <c r="J10" i="3"/>
  <c r="G10" i="3"/>
  <c r="F10" i="3"/>
  <c r="E10" i="3"/>
  <c r="L9" i="3"/>
  <c r="K9" i="3"/>
  <c r="J9" i="3"/>
  <c r="G9" i="3"/>
  <c r="F9" i="3"/>
  <c r="C9" i="3"/>
  <c r="L8" i="3"/>
  <c r="K8" i="3"/>
  <c r="J8" i="3"/>
  <c r="G8" i="3"/>
  <c r="C8" i="3"/>
  <c r="E176" i="2"/>
  <c r="H175" i="2"/>
  <c r="G175" i="2"/>
  <c r="F175" i="2"/>
  <c r="D175" i="2"/>
  <c r="H174" i="2"/>
  <c r="G174" i="2"/>
  <c r="F174" i="2"/>
  <c r="D174" i="2"/>
  <c r="G173" i="2"/>
  <c r="F173" i="2"/>
  <c r="J174" i="2" s="1"/>
  <c r="I16" i="2" s="1"/>
  <c r="D173" i="2"/>
  <c r="I172" i="2"/>
  <c r="K172" i="2" s="1"/>
  <c r="J171" i="2"/>
  <c r="I171" i="2"/>
  <c r="K171" i="2" s="1"/>
  <c r="J170" i="2"/>
  <c r="I170" i="2"/>
  <c r="K170" i="2" s="1"/>
  <c r="K169" i="2"/>
  <c r="J169" i="2"/>
  <c r="I169" i="2"/>
  <c r="J168" i="2"/>
  <c r="I168" i="2"/>
  <c r="K168" i="2" s="1"/>
  <c r="K167" i="2"/>
  <c r="J167" i="2"/>
  <c r="I167" i="2"/>
  <c r="K166" i="2"/>
  <c r="J166" i="2"/>
  <c r="I166" i="2"/>
  <c r="J165" i="2"/>
  <c r="I165" i="2"/>
  <c r="K165" i="2" s="1"/>
  <c r="J164" i="2"/>
  <c r="I164" i="2"/>
  <c r="K164" i="2" s="1"/>
  <c r="K163" i="2"/>
  <c r="I163" i="2"/>
  <c r="I162" i="2"/>
  <c r="K162" i="2" s="1"/>
  <c r="I161" i="2"/>
  <c r="K161" i="2" s="1"/>
  <c r="I160" i="2"/>
  <c r="K159" i="2"/>
  <c r="I159" i="2"/>
  <c r="I158" i="2"/>
  <c r="J157" i="2"/>
  <c r="I157" i="2"/>
  <c r="K157" i="2" s="1"/>
  <c r="J156" i="2"/>
  <c r="I156" i="2"/>
  <c r="K156" i="2" s="1"/>
  <c r="K155" i="2"/>
  <c r="J155" i="2"/>
  <c r="I155" i="2"/>
  <c r="I154" i="2"/>
  <c r="K154" i="2" s="1"/>
  <c r="K153" i="2"/>
  <c r="I153" i="2"/>
  <c r="K152" i="2"/>
  <c r="I152" i="2"/>
  <c r="K151" i="2"/>
  <c r="I151" i="2"/>
  <c r="I150" i="2"/>
  <c r="K150" i="2" s="1"/>
  <c r="K149" i="2"/>
  <c r="I149" i="2"/>
  <c r="K148" i="2"/>
  <c r="I148" i="2"/>
  <c r="J147" i="2"/>
  <c r="I147" i="2"/>
  <c r="K147" i="2" s="1"/>
  <c r="I146" i="2"/>
  <c r="K146" i="2" s="1"/>
  <c r="I145" i="2"/>
  <c r="K145" i="2" s="1"/>
  <c r="K144" i="2"/>
  <c r="I144" i="2"/>
  <c r="I143" i="2"/>
  <c r="K143" i="2" s="1"/>
  <c r="I142" i="2"/>
  <c r="K142" i="2" s="1"/>
  <c r="I141" i="2"/>
  <c r="K141" i="2" s="1"/>
  <c r="K140" i="2"/>
  <c r="I140" i="2"/>
  <c r="J139" i="2"/>
  <c r="I139" i="2"/>
  <c r="K139" i="2" s="1"/>
  <c r="K138" i="2"/>
  <c r="J138" i="2"/>
  <c r="I138" i="2"/>
  <c r="K137" i="2"/>
  <c r="J137" i="2"/>
  <c r="I137" i="2"/>
  <c r="J136" i="2"/>
  <c r="I136" i="2"/>
  <c r="K136" i="2" s="1"/>
  <c r="K135" i="2"/>
  <c r="J135" i="2"/>
  <c r="I135" i="2"/>
  <c r="J134" i="2"/>
  <c r="I134" i="2"/>
  <c r="K134" i="2" s="1"/>
  <c r="K133" i="2"/>
  <c r="J133" i="2"/>
  <c r="I133" i="2"/>
  <c r="K132" i="2"/>
  <c r="J132" i="2"/>
  <c r="I132" i="2"/>
  <c r="J131" i="2"/>
  <c r="I131" i="2"/>
  <c r="K131" i="2" s="1"/>
  <c r="K130" i="2"/>
  <c r="J130" i="2"/>
  <c r="I130" i="2"/>
  <c r="K129" i="2"/>
  <c r="J129" i="2"/>
  <c r="I129" i="2"/>
  <c r="J128" i="2"/>
  <c r="I128" i="2"/>
  <c r="K128" i="2" s="1"/>
  <c r="I127" i="2"/>
  <c r="K127" i="2" s="1"/>
  <c r="K126" i="2"/>
  <c r="I126" i="2"/>
  <c r="J125" i="2"/>
  <c r="I125" i="2"/>
  <c r="I174" i="2" s="1"/>
  <c r="G16" i="2" s="1"/>
  <c r="E118" i="2"/>
  <c r="G117" i="2"/>
  <c r="F117" i="2"/>
  <c r="D117" i="2"/>
  <c r="G116" i="2"/>
  <c r="F116" i="2"/>
  <c r="D116" i="2"/>
  <c r="G115" i="2"/>
  <c r="F115" i="2"/>
  <c r="D115" i="2"/>
  <c r="I114" i="2"/>
  <c r="K114" i="2" s="1"/>
  <c r="I113" i="2"/>
  <c r="K113" i="2" s="1"/>
  <c r="I112" i="2"/>
  <c r="K112" i="2" s="1"/>
  <c r="I111" i="2"/>
  <c r="J110" i="2"/>
  <c r="I110" i="2"/>
  <c r="I116" i="2" s="1"/>
  <c r="G15" i="2" s="1"/>
  <c r="J109" i="2"/>
  <c r="I109" i="2"/>
  <c r="I117" i="2" s="1"/>
  <c r="E102" i="2"/>
  <c r="G101" i="2"/>
  <c r="F101" i="2"/>
  <c r="D101" i="2"/>
  <c r="G100" i="2"/>
  <c r="F100" i="2"/>
  <c r="D100" i="2"/>
  <c r="G99" i="2"/>
  <c r="F99" i="2"/>
  <c r="D99" i="2"/>
  <c r="K98" i="2"/>
  <c r="J98" i="2"/>
  <c r="I98" i="2"/>
  <c r="I97" i="2"/>
  <c r="K96" i="2"/>
  <c r="J96" i="2"/>
  <c r="I96" i="2"/>
  <c r="K95" i="2"/>
  <c r="J95" i="2"/>
  <c r="I95" i="2"/>
  <c r="J94" i="2"/>
  <c r="I94" i="2"/>
  <c r="K94" i="2" s="1"/>
  <c r="I93" i="2"/>
  <c r="J92" i="2"/>
  <c r="I92" i="2"/>
  <c r="K92" i="2" s="1"/>
  <c r="J91" i="2"/>
  <c r="I91" i="2"/>
  <c r="K91" i="2" s="1"/>
  <c r="I90" i="2"/>
  <c r="K90" i="2" s="1"/>
  <c r="I89" i="2"/>
  <c r="K89" i="2" s="1"/>
  <c r="K88" i="2"/>
  <c r="I88" i="2"/>
  <c r="J87" i="2"/>
  <c r="I87" i="2"/>
  <c r="K87" i="2" s="1"/>
  <c r="K86" i="2"/>
  <c r="J86" i="2"/>
  <c r="I86" i="2"/>
  <c r="I99" i="2" s="1"/>
  <c r="I85" i="2"/>
  <c r="I100" i="2" s="1"/>
  <c r="G14" i="2" s="1"/>
  <c r="E78" i="2"/>
  <c r="G77" i="2"/>
  <c r="F77" i="2"/>
  <c r="D77" i="2"/>
  <c r="G76" i="2"/>
  <c r="F76" i="2"/>
  <c r="D76" i="2"/>
  <c r="G75" i="2"/>
  <c r="F75" i="2"/>
  <c r="D75" i="2"/>
  <c r="K76" i="2" s="1"/>
  <c r="F13" i="2" s="1"/>
  <c r="I74" i="2"/>
  <c r="K74" i="2" s="1"/>
  <c r="J73" i="2"/>
  <c r="I73" i="2"/>
  <c r="I75" i="2" s="1"/>
  <c r="K72" i="2"/>
  <c r="I72" i="2"/>
  <c r="K71" i="2"/>
  <c r="I71" i="2"/>
  <c r="I76" i="2" s="1"/>
  <c r="G13" i="2" s="1"/>
  <c r="E64" i="2"/>
  <c r="H63" i="2"/>
  <c r="G63" i="2"/>
  <c r="F63" i="2"/>
  <c r="D63" i="2"/>
  <c r="H62" i="2"/>
  <c r="G62" i="2"/>
  <c r="F62" i="2"/>
  <c r="D62" i="2"/>
  <c r="H61" i="2"/>
  <c r="G61" i="2"/>
  <c r="F61" i="2"/>
  <c r="D61" i="2"/>
  <c r="J62" i="2" s="1"/>
  <c r="I12" i="2" s="1"/>
  <c r="J60" i="2"/>
  <c r="I60" i="2"/>
  <c r="K60" i="2" s="1"/>
  <c r="I59" i="2"/>
  <c r="K59" i="2" s="1"/>
  <c r="I58" i="2"/>
  <c r="K58" i="2" s="1"/>
  <c r="J57" i="2"/>
  <c r="I57" i="2"/>
  <c r="K57" i="2" s="1"/>
  <c r="K56" i="2"/>
  <c r="I56" i="2"/>
  <c r="I55" i="2"/>
  <c r="I54" i="2"/>
  <c r="I61" i="2" s="1"/>
  <c r="E47" i="2"/>
  <c r="G46" i="2"/>
  <c r="F46" i="2"/>
  <c r="D46" i="2"/>
  <c r="H45" i="2"/>
  <c r="G45" i="2"/>
  <c r="F45" i="2"/>
  <c r="J11" i="2" s="1"/>
  <c r="D45" i="2"/>
  <c r="H44" i="2"/>
  <c r="G44" i="2"/>
  <c r="F44" i="2"/>
  <c r="D44" i="2"/>
  <c r="J45" i="2" s="1"/>
  <c r="I11" i="2" s="1"/>
  <c r="J43" i="2"/>
  <c r="I43" i="2"/>
  <c r="K43" i="2" s="1"/>
  <c r="K42" i="2"/>
  <c r="J42" i="2"/>
  <c r="I42" i="2"/>
  <c r="K41" i="2"/>
  <c r="I41" i="2"/>
  <c r="I40" i="2"/>
  <c r="K40" i="2" s="1"/>
  <c r="K39" i="2"/>
  <c r="I39" i="2"/>
  <c r="K38" i="2"/>
  <c r="J38" i="2"/>
  <c r="I38" i="2"/>
  <c r="I37" i="2"/>
  <c r="K37" i="2" s="1"/>
  <c r="K36" i="2"/>
  <c r="J36" i="2"/>
  <c r="I36" i="2"/>
  <c r="K35" i="2"/>
  <c r="I35" i="2"/>
  <c r="J34" i="2"/>
  <c r="I34" i="2"/>
  <c r="K34" i="2" s="1"/>
  <c r="I33" i="2"/>
  <c r="K33" i="2" s="1"/>
  <c r="K32" i="2"/>
  <c r="J32" i="2"/>
  <c r="I32" i="2"/>
  <c r="J31" i="2"/>
  <c r="I31" i="2"/>
  <c r="K31" i="2" s="1"/>
  <c r="K30" i="2"/>
  <c r="J30" i="2"/>
  <c r="I30" i="2"/>
  <c r="K29" i="2"/>
  <c r="I29" i="2"/>
  <c r="I44" i="2" s="1"/>
  <c r="K22" i="2"/>
  <c r="J22" i="2"/>
  <c r="I22" i="2"/>
  <c r="H22" i="2"/>
  <c r="G22" i="2"/>
  <c r="F22" i="2"/>
  <c r="E22" i="2"/>
  <c r="D22" i="2"/>
  <c r="J16" i="2"/>
  <c r="H16" i="2"/>
  <c r="D16" i="2"/>
  <c r="C16" i="2"/>
  <c r="J15" i="2"/>
  <c r="H15" i="2"/>
  <c r="D15" i="2"/>
  <c r="C15" i="2"/>
  <c r="J14" i="2"/>
  <c r="H14" i="2"/>
  <c r="H17" i="2" s="1"/>
  <c r="D14" i="2"/>
  <c r="C14" i="2"/>
  <c r="J13" i="2"/>
  <c r="H13" i="2"/>
  <c r="D13" i="2"/>
  <c r="C13" i="2"/>
  <c r="J12" i="2"/>
  <c r="H12" i="2"/>
  <c r="D12" i="2"/>
  <c r="C12" i="2"/>
  <c r="H11" i="2"/>
  <c r="D11" i="2"/>
  <c r="C11" i="2"/>
  <c r="C17" i="2" s="1"/>
  <c r="D17" i="2" s="1"/>
  <c r="F160" i="1"/>
  <c r="F12" i="1" s="1"/>
  <c r="F159" i="1"/>
  <c r="F158" i="1"/>
  <c r="F104" i="1"/>
  <c r="F11" i="1" s="1"/>
  <c r="F103" i="1"/>
  <c r="F102" i="1"/>
  <c r="F90" i="1"/>
  <c r="F10" i="1" s="1"/>
  <c r="F89" i="1"/>
  <c r="F88" i="1"/>
  <c r="F68" i="1"/>
  <c r="F9" i="1" s="1"/>
  <c r="F67" i="1"/>
  <c r="F66" i="1"/>
  <c r="F56" i="1"/>
  <c r="F8" i="1" s="1"/>
  <c r="F55" i="1"/>
  <c r="F54" i="1"/>
  <c r="F41" i="1"/>
  <c r="F7" i="1" s="1"/>
  <c r="F13" i="1" s="1"/>
  <c r="F40" i="1"/>
  <c r="F39" i="1"/>
  <c r="D13" i="1"/>
  <c r="E12" i="1"/>
  <c r="E11" i="1"/>
  <c r="E10" i="1"/>
  <c r="E9" i="1"/>
  <c r="E8" i="1"/>
  <c r="E7" i="1"/>
  <c r="E13" i="1" s="1"/>
  <c r="K166" i="9" l="1"/>
  <c r="J56" i="9"/>
  <c r="J14" i="9" s="1"/>
  <c r="J13" i="9" s="1"/>
  <c r="K65" i="9"/>
  <c r="J58" i="9"/>
  <c r="K58" i="9"/>
  <c r="K82" i="9"/>
  <c r="K94" i="9" s="1"/>
  <c r="K165" i="9"/>
  <c r="K12" i="9" s="1"/>
  <c r="J166" i="9"/>
  <c r="J92" i="9"/>
  <c r="K108" i="9"/>
  <c r="K11" i="9" s="1"/>
  <c r="J71" i="9"/>
  <c r="F57" i="9"/>
  <c r="F8" i="9" s="1"/>
  <c r="F41" i="9"/>
  <c r="F7" i="9" s="1"/>
  <c r="J69" i="9"/>
  <c r="F98" i="5"/>
  <c r="F59" i="5"/>
  <c r="E8" i="5" s="1"/>
  <c r="J58" i="4"/>
  <c r="I8" i="4" s="1"/>
  <c r="E13" i="4"/>
  <c r="I13" i="4"/>
  <c r="J42" i="4"/>
  <c r="I7" i="4" s="1"/>
  <c r="F109" i="4"/>
  <c r="E11" i="4" s="1"/>
  <c r="F58" i="4"/>
  <c r="E8" i="4" s="1"/>
  <c r="C14" i="3"/>
  <c r="E14" i="3"/>
  <c r="C13" i="3"/>
  <c r="G14" i="3"/>
  <c r="E14" i="2"/>
  <c r="K14" i="2"/>
  <c r="K13" i="2"/>
  <c r="E13" i="2"/>
  <c r="K100" i="2"/>
  <c r="F14" i="2" s="1"/>
  <c r="K45" i="2"/>
  <c r="F11" i="2" s="1"/>
  <c r="K11" i="2"/>
  <c r="E11" i="2"/>
  <c r="G17" i="2"/>
  <c r="K12" i="2"/>
  <c r="K62" i="2"/>
  <c r="F12" i="2" s="1"/>
  <c r="E12" i="2"/>
  <c r="I17" i="2"/>
  <c r="I46" i="2"/>
  <c r="K110" i="2"/>
  <c r="J116" i="2"/>
  <c r="I15" i="2" s="1"/>
  <c r="K16" i="2"/>
  <c r="J17" i="2"/>
  <c r="I63" i="2"/>
  <c r="K73" i="2"/>
  <c r="I77" i="2"/>
  <c r="I101" i="2"/>
  <c r="K125" i="2"/>
  <c r="I173" i="2"/>
  <c r="E16" i="2" s="1"/>
  <c r="I45" i="2"/>
  <c r="G11" i="2" s="1"/>
  <c r="I62" i="2"/>
  <c r="G12" i="2" s="1"/>
  <c r="K54" i="2"/>
  <c r="I115" i="2"/>
  <c r="J100" i="2"/>
  <c r="I14" i="2" s="1"/>
  <c r="J76" i="2"/>
  <c r="I13" i="2" s="1"/>
  <c r="K109" i="2"/>
  <c r="I175" i="2"/>
  <c r="K70" i="9" l="1"/>
  <c r="K9" i="9" s="1"/>
  <c r="K71" i="9"/>
  <c r="K93" i="9"/>
  <c r="K10" i="9" s="1"/>
  <c r="E15" i="2"/>
  <c r="K15" i="2"/>
  <c r="K116" i="2"/>
  <c r="F15" i="2" s="1"/>
  <c r="E17" i="2"/>
  <c r="K174" i="2"/>
  <c r="F16" i="2" s="1"/>
  <c r="K17" i="2" l="1"/>
  <c r="F17" i="2"/>
</calcChain>
</file>

<file path=xl/sharedStrings.xml><?xml version="1.0" encoding="utf-8"?>
<sst xmlns="http://schemas.openxmlformats.org/spreadsheetml/2006/main" count="7354" uniqueCount="611">
  <si>
    <t>Wyoming School Library Survey 2024-25</t>
  </si>
  <si>
    <t>Participating school libraries</t>
  </si>
  <si>
    <t xml:space="preserve"> </t>
  </si>
  <si>
    <t>SUMMARY</t>
  </si>
  <si>
    <t>Enrollment</t>
  </si>
  <si>
    <t>Type of school</t>
  </si>
  <si>
    <t>Total</t>
  </si>
  <si>
    <t>Average</t>
  </si>
  <si>
    <t>Median</t>
  </si>
  <si>
    <t>Senior high (9-12) [15 resp.]</t>
  </si>
  <si>
    <t>Junior/senior high (6-12) [7 resp.]</t>
  </si>
  <si>
    <t>K-12 [4 resp.]</t>
  </si>
  <si>
    <t>Junior high/middle (5-9) [14 resp.]</t>
  </si>
  <si>
    <t>K-8 &amp; K-9 [6 resp.]</t>
  </si>
  <si>
    <t>Elementary (K-6) [48 resp.]</t>
  </si>
  <si>
    <t>Total [94 resp.]</t>
  </si>
  <si>
    <t>DETAIL</t>
  </si>
  <si>
    <t>Main contact</t>
  </si>
  <si>
    <t>District</t>
  </si>
  <si>
    <t>WDE School ID(s)</t>
  </si>
  <si>
    <t>School</t>
  </si>
  <si>
    <t>City or town</t>
  </si>
  <si>
    <t>Grades</t>
  </si>
  <si>
    <t>Contact name</t>
  </si>
  <si>
    <t>Email</t>
  </si>
  <si>
    <t>Supervises multiple schools</t>
  </si>
  <si>
    <t>Is District Librarian</t>
  </si>
  <si>
    <t>Big Horn #2</t>
  </si>
  <si>
    <t>0202055</t>
  </si>
  <si>
    <t>Lovell High School</t>
  </si>
  <si>
    <t>Lovell</t>
  </si>
  <si>
    <t>9-12</t>
  </si>
  <si>
    <t>Carissa Camp</t>
  </si>
  <si>
    <t>CCamp@bgh2.org</t>
  </si>
  <si>
    <t>X</t>
  </si>
  <si>
    <t>Campbell #1</t>
  </si>
  <si>
    <t>0301055</t>
  </si>
  <si>
    <t>Campbell County High School</t>
  </si>
  <si>
    <t>Gillette</t>
  </si>
  <si>
    <t>Kimberly Wenger</t>
  </si>
  <si>
    <t>kwenger@ccsd.k12.wy.us</t>
  </si>
  <si>
    <t>0301059</t>
  </si>
  <si>
    <t>Thunder Basin High School</t>
  </si>
  <si>
    <t>Ledin Vauthier</t>
  </si>
  <si>
    <t>lvauthier@ccsd.k12.wy.us</t>
  </si>
  <si>
    <t>0301057</t>
  </si>
  <si>
    <t>Westwood High School</t>
  </si>
  <si>
    <t>Sean Mentzel</t>
  </si>
  <si>
    <t>smentzel@ccsd.k12.wy.us</t>
  </si>
  <si>
    <t>Johnson #1</t>
  </si>
  <si>
    <t>1001055</t>
  </si>
  <si>
    <t>Buffalo High School</t>
  </si>
  <si>
    <t>Buffalo</t>
  </si>
  <si>
    <t>Leigh Ann Schimmel</t>
  </si>
  <si>
    <t>lschimmel@jcsd1.us</t>
  </si>
  <si>
    <t>Laramie #1</t>
  </si>
  <si>
    <t>1101058</t>
  </si>
  <si>
    <t>South High School</t>
  </si>
  <si>
    <t>Cheyenne</t>
  </si>
  <si>
    <t>Sarah Horen</t>
  </si>
  <si>
    <t>Sarah.horen@laramie1.org</t>
  </si>
  <si>
    <t>Lincoln #2</t>
  </si>
  <si>
    <t>1202056</t>
  </si>
  <si>
    <t>Star Valley High School</t>
  </si>
  <si>
    <t>Afton</t>
  </si>
  <si>
    <t>Stephanie Suloff</t>
  </si>
  <si>
    <t>ssuloff@lcsd2.org</t>
  </si>
  <si>
    <t>Park #6</t>
  </si>
  <si>
    <t>1506055</t>
  </si>
  <si>
    <t>Cody High School</t>
  </si>
  <si>
    <t>Cody</t>
  </si>
  <si>
    <t>Jennisen Lucas</t>
  </si>
  <si>
    <t>jennisenlucas@park6.org</t>
  </si>
  <si>
    <t>Sheridan #1</t>
  </si>
  <si>
    <t>1701056</t>
  </si>
  <si>
    <t>Tongue River High School</t>
  </si>
  <si>
    <t>Dayton</t>
  </si>
  <si>
    <t>Brenda Nixon</t>
  </si>
  <si>
    <t>trhsbn@sheridan.k12.wy.us</t>
  </si>
  <si>
    <t>Sheridan #2</t>
  </si>
  <si>
    <t>1702057</t>
  </si>
  <si>
    <t>Sheridan High School</t>
  </si>
  <si>
    <t>Sheridan</t>
  </si>
  <si>
    <t>LaDonna Leibrich</t>
  </si>
  <si>
    <t>Ladonna.Leibrich@scsd2.com</t>
  </si>
  <si>
    <t>Sublette #9</t>
  </si>
  <si>
    <t>1809055</t>
  </si>
  <si>
    <t>Big Piney High School</t>
  </si>
  <si>
    <t>Big Piney</t>
  </si>
  <si>
    <t>Roberta Barron</t>
  </si>
  <si>
    <t>rbarron@sublette9.org</t>
  </si>
  <si>
    <t>Uinta #1</t>
  </si>
  <si>
    <t>2101055</t>
  </si>
  <si>
    <t>Evanston High School</t>
  </si>
  <si>
    <t>Evanston</t>
  </si>
  <si>
    <t>Edie Dennis</t>
  </si>
  <si>
    <t>edennis@uinta1.com</t>
  </si>
  <si>
    <t>Uinta #4</t>
  </si>
  <si>
    <t>2104055</t>
  </si>
  <si>
    <t>Mountain View High School</t>
  </si>
  <si>
    <t>Mountain View</t>
  </si>
  <si>
    <t>Tait Kim</t>
  </si>
  <si>
    <t>taitk@uinta4.com</t>
  </si>
  <si>
    <t>Washakie #1</t>
  </si>
  <si>
    <t>2201055</t>
  </si>
  <si>
    <t>Worland High School</t>
  </si>
  <si>
    <t>Worland</t>
  </si>
  <si>
    <t>Suzanne Dorn</t>
  </si>
  <si>
    <t>sdorn@washakie1.com</t>
  </si>
  <si>
    <t>Weston #1</t>
  </si>
  <si>
    <t>2301055</t>
  </si>
  <si>
    <t>Newcastle High School</t>
  </si>
  <si>
    <t>Newcastle</t>
  </si>
  <si>
    <t>Maggie Unterseher</t>
  </si>
  <si>
    <t>unterseherm@wcsd1.org</t>
  </si>
  <si>
    <t>Total enrollment</t>
  </si>
  <si>
    <t>Laramie #2</t>
  </si>
  <si>
    <t>1102056</t>
  </si>
  <si>
    <t>Burns Jr &amp; Sr High School</t>
  </si>
  <si>
    <t>Burns</t>
  </si>
  <si>
    <t>7-12</t>
  </si>
  <si>
    <t>Kathleen Horton</t>
  </si>
  <si>
    <t>kathleen.horton@laramie2.org</t>
  </si>
  <si>
    <t>1102057</t>
  </si>
  <si>
    <t>Pine Bluffs Jr &amp; Sr High School</t>
  </si>
  <si>
    <t>Pine Bluffs</t>
  </si>
  <si>
    <t>Riley Petry</t>
  </si>
  <si>
    <t>riley.petry@laramie2.org</t>
  </si>
  <si>
    <t>Fremont #6</t>
  </si>
  <si>
    <t>0706050, 0706056</t>
  </si>
  <si>
    <t>Wind River Middle/High School</t>
  </si>
  <si>
    <t>Pavillion</t>
  </si>
  <si>
    <t>Sally Crank</t>
  </si>
  <si>
    <t>scrank@fre6.k12.wy.us</t>
  </si>
  <si>
    <t>Big Horn #3</t>
  </si>
  <si>
    <t>0203055</t>
  </si>
  <si>
    <t>Greybull High School</t>
  </si>
  <si>
    <t>Greybull</t>
  </si>
  <si>
    <t>6-12</t>
  </si>
  <si>
    <t>Lynn Forcella</t>
  </si>
  <si>
    <t>lforcella@bgh3.k12.wy.us</t>
  </si>
  <si>
    <t>1701050, 1701055</t>
  </si>
  <si>
    <t>Big Horn High School</t>
  </si>
  <si>
    <t>Big Horn</t>
  </si>
  <si>
    <t>Cindy Hagen</t>
  </si>
  <si>
    <t>chagen@sheridan.k12.wy.us</t>
  </si>
  <si>
    <t>Carbon #2</t>
  </si>
  <si>
    <t>0402059</t>
  </si>
  <si>
    <t>Saratoga Middle/High School</t>
  </si>
  <si>
    <t>Saratoga</t>
  </si>
  <si>
    <t>Ceile Fisher</t>
  </si>
  <si>
    <t>cfisher@crb2.k12.wy.us</t>
  </si>
  <si>
    <t>1202055</t>
  </si>
  <si>
    <t>Cokeville High School</t>
  </si>
  <si>
    <t>Cokeville</t>
  </si>
  <si>
    <t>Sadie Payne</t>
  </si>
  <si>
    <t>spayne@lcsd2.org</t>
  </si>
  <si>
    <t>Crook #1</t>
  </si>
  <si>
    <t>0601049</t>
  </si>
  <si>
    <t>Hulett School</t>
  </si>
  <si>
    <t>Hulett</t>
  </si>
  <si>
    <t>K-12</t>
  </si>
  <si>
    <t>Twila Pilcher</t>
  </si>
  <si>
    <t>pilchert@crook1.com</t>
  </si>
  <si>
    <t>Natrona #1</t>
  </si>
  <si>
    <t>1301049</t>
  </si>
  <si>
    <t>Midwest School</t>
  </si>
  <si>
    <t>Midwest</t>
  </si>
  <si>
    <t>Katie Bachmeier</t>
  </si>
  <si>
    <t>krystin3598@myncsd.org</t>
  </si>
  <si>
    <t>Fremont #21</t>
  </si>
  <si>
    <t>721001, 721056, 721050</t>
  </si>
  <si>
    <t>Ft. Washakie School</t>
  </si>
  <si>
    <t>Fort Washakie</t>
  </si>
  <si>
    <t>Robin Levin</t>
  </si>
  <si>
    <t>rlevin@fortwashakieschool.com</t>
  </si>
  <si>
    <t>Goshen #1</t>
  </si>
  <si>
    <t>801005, 801058, 801050</t>
  </si>
  <si>
    <t>Lingle-Fort Laramie School</t>
  </si>
  <si>
    <t>Lingle</t>
  </si>
  <si>
    <t>Denise Jackson</t>
  </si>
  <si>
    <t>djackson@goshen1.org</t>
  </si>
  <si>
    <t>Junior high/middle (5-9) 14 resp.]</t>
  </si>
  <si>
    <t>0202050</t>
  </si>
  <si>
    <t>Lovell Middle School</t>
  </si>
  <si>
    <t>6-8</t>
  </si>
  <si>
    <t>Danielle Henley</t>
  </si>
  <si>
    <t>Dhenley@bgh2.org</t>
  </si>
  <si>
    <t>0301051</t>
  </si>
  <si>
    <t>Sage Valley Junior High School</t>
  </si>
  <si>
    <t>7-8</t>
  </si>
  <si>
    <t>Haley Elliston</t>
  </si>
  <si>
    <t>helliston@ccsd.k12.wy.us</t>
  </si>
  <si>
    <t>0301050</t>
  </si>
  <si>
    <t>Twin Spruce Junior High School</t>
  </si>
  <si>
    <t>Megan Bietz</t>
  </si>
  <si>
    <t>mbietz@ccsd.k12.wy.us</t>
  </si>
  <si>
    <t>Carbon #1</t>
  </si>
  <si>
    <t>0401050</t>
  </si>
  <si>
    <t>Rawlins Middle School</t>
  </si>
  <si>
    <t>Rawlins</t>
  </si>
  <si>
    <t>Windi Cragoe</t>
  </si>
  <si>
    <t>wcragoe@crb1.net</t>
  </si>
  <si>
    <t>Fremont #1</t>
  </si>
  <si>
    <t>0701050</t>
  </si>
  <si>
    <t>Lander Middle School</t>
  </si>
  <si>
    <t>Lander</t>
  </si>
  <si>
    <t>Jan Babits</t>
  </si>
  <si>
    <t>jbabits@landerschools.org</t>
  </si>
  <si>
    <t>Hot Springs #1</t>
  </si>
  <si>
    <t>0901050</t>
  </si>
  <si>
    <t>Thermopolis Middle School</t>
  </si>
  <si>
    <t>Thermopolis</t>
  </si>
  <si>
    <t>5-8</t>
  </si>
  <si>
    <t>Ally Bohleen</t>
  </si>
  <si>
    <t>abohleen@hotsprings1.org</t>
  </si>
  <si>
    <t>1101051</t>
  </si>
  <si>
    <t>Johnson Junior High School</t>
  </si>
  <si>
    <t>Meagan Baker</t>
  </si>
  <si>
    <t>meagan.baker@laramie1.org</t>
  </si>
  <si>
    <t>1101052</t>
  </si>
  <si>
    <t>McCormick Junior High School</t>
  </si>
  <si>
    <t>Lindsay Bugas</t>
  </si>
  <si>
    <t>lindsay.bugas@laramie1.org</t>
  </si>
  <si>
    <t>1202051</t>
  </si>
  <si>
    <t>Star Valley Middle School</t>
  </si>
  <si>
    <t>Stephanie Hepworth</t>
  </si>
  <si>
    <t>stephanie.hepworth@lcsd2.org</t>
  </si>
  <si>
    <t>1301054</t>
  </si>
  <si>
    <t>Centennial Middle School</t>
  </si>
  <si>
    <t>Casper</t>
  </si>
  <si>
    <t>Devin Hodgins</t>
  </si>
  <si>
    <t>devin_hodgins@natronaschools.org</t>
  </si>
  <si>
    <t>1506050</t>
  </si>
  <si>
    <t>Cody Middle School</t>
  </si>
  <si>
    <t>1702050</t>
  </si>
  <si>
    <t>Sheridan Junior High School</t>
  </si>
  <si>
    <t>Sarah Haile</t>
  </si>
  <si>
    <t>sarah.haile@scsd2.com</t>
  </si>
  <si>
    <t>Teton #1</t>
  </si>
  <si>
    <t>2001050</t>
  </si>
  <si>
    <t>Jackson Hole Middle School</t>
  </si>
  <si>
    <t>Jackson</t>
  </si>
  <si>
    <t>Allie Gillen</t>
  </si>
  <si>
    <t>agillen@tcsd.org</t>
  </si>
  <si>
    <t>2201050</t>
  </si>
  <si>
    <t>Worland Middle School</t>
  </si>
  <si>
    <t>sdorn@wsh1.k12.wy.us</t>
  </si>
  <si>
    <t>Albany #1</t>
  </si>
  <si>
    <t>0101030</t>
  </si>
  <si>
    <t>UW Laboratory School</t>
  </si>
  <si>
    <t>Laramie</t>
  </si>
  <si>
    <t>K-8</t>
  </si>
  <si>
    <t>Paula Martin</t>
  </si>
  <si>
    <t>paula.martin@uwyo.edu</t>
  </si>
  <si>
    <t>0101001</t>
  </si>
  <si>
    <t>Snowy Range Academy</t>
  </si>
  <si>
    <t>Trish Jacobsen</t>
  </si>
  <si>
    <t>tjacobsen@acsd1.org</t>
  </si>
  <si>
    <t>0301014</t>
  </si>
  <si>
    <t>Recluse School</t>
  </si>
  <si>
    <t>Recluse</t>
  </si>
  <si>
    <t>Janine Ehrler</t>
  </si>
  <si>
    <t>jehrler@ccsd.k12.wy.us</t>
  </si>
  <si>
    <t>1301029</t>
  </si>
  <si>
    <t>Woods Learning Center</t>
  </si>
  <si>
    <t>Sarah Elston</t>
  </si>
  <si>
    <t>sarah2074@myncsd.org</t>
  </si>
  <si>
    <t>2104020</t>
  </si>
  <si>
    <t>Mountain View K-8</t>
  </si>
  <si>
    <t>Tori Carter</t>
  </si>
  <si>
    <t>cartert@uinta4.com</t>
  </si>
  <si>
    <t>1301020</t>
  </si>
  <si>
    <t>Poison Spider Elementary</t>
  </si>
  <si>
    <t>Dawn Findley</t>
  </si>
  <si>
    <t>dawn_findley@natronaschools.org</t>
  </si>
  <si>
    <t>0101020</t>
  </si>
  <si>
    <t>Velma Linford Elementary</t>
  </si>
  <si>
    <t>PK-6</t>
  </si>
  <si>
    <t>Stefanie Hunt</t>
  </si>
  <si>
    <t>shunt@acsd1.org</t>
  </si>
  <si>
    <t>Big Horn #1</t>
  </si>
  <si>
    <t>0201004</t>
  </si>
  <si>
    <t>Rocky Mountain Elementary</t>
  </si>
  <si>
    <t>Cowley</t>
  </si>
  <si>
    <t>K-5</t>
  </si>
  <si>
    <t>Dorine Strom</t>
  </si>
  <si>
    <t>dstrom@bighorn1.com</t>
  </si>
  <si>
    <t>0202001</t>
  </si>
  <si>
    <t>Lovell Elementary</t>
  </si>
  <si>
    <t>Gwen Walker</t>
  </si>
  <si>
    <t>gwalker@bgh2.org</t>
  </si>
  <si>
    <t>0301025</t>
  </si>
  <si>
    <t>Buffalo Ridge Elementary</t>
  </si>
  <si>
    <t>K-6</t>
  </si>
  <si>
    <t>Nanci Peyrot</t>
  </si>
  <si>
    <t>npeyrot@ccsd.k12.wy.us</t>
  </si>
  <si>
    <t>0301022</t>
  </si>
  <si>
    <t>Conestoga Elementary</t>
  </si>
  <si>
    <t>0301011</t>
  </si>
  <si>
    <t>Meadowlark Elementary</t>
  </si>
  <si>
    <t>Amy Marler</t>
  </si>
  <si>
    <t>amarler@ccsd.k12.wy.us</t>
  </si>
  <si>
    <t>0301021</t>
  </si>
  <si>
    <t>Paintbrush Elementary</t>
  </si>
  <si>
    <t>Misty Pikula</t>
  </si>
  <si>
    <t>mpikula@ccsd.k12.wy.us</t>
  </si>
  <si>
    <t>0301017</t>
  </si>
  <si>
    <t>Prairie Wind Elementary</t>
  </si>
  <si>
    <t>0301024</t>
  </si>
  <si>
    <t>Pronghorn Elementary</t>
  </si>
  <si>
    <t>0301015</t>
  </si>
  <si>
    <t>Rozet Elementary</t>
  </si>
  <si>
    <t>Rozet</t>
  </si>
  <si>
    <t>0301026</t>
  </si>
  <si>
    <t>Stocktrail Elementary</t>
  </si>
  <si>
    <t>Kimberly Hutchinson</t>
  </si>
  <si>
    <t>kihutchinson@ccsd.k12.wy.us</t>
  </si>
  <si>
    <t>Converse #1</t>
  </si>
  <si>
    <t>0501013</t>
  </si>
  <si>
    <t>Douglas Intermediate School</t>
  </si>
  <si>
    <t>Douglas</t>
  </si>
  <si>
    <t>2-3</t>
  </si>
  <si>
    <t>Missy Hodgs</t>
  </si>
  <si>
    <t>mhodgs@ccsd1.org</t>
  </si>
  <si>
    <t>0601056</t>
  </si>
  <si>
    <t>Moorcroft Elementary School</t>
  </si>
  <si>
    <t>Moorcroft</t>
  </si>
  <si>
    <t>Janet Kanode</t>
  </si>
  <si>
    <t>kanodej@crook1.com</t>
  </si>
  <si>
    <t>0701009</t>
  </si>
  <si>
    <t>Baldwin Creek Elementary</t>
  </si>
  <si>
    <t>4-5</t>
  </si>
  <si>
    <t>Nicole Jordan</t>
  </si>
  <si>
    <t>njordan@landerschools.org</t>
  </si>
  <si>
    <t>0701008</t>
  </si>
  <si>
    <t>Gannett Peak Elementary</t>
  </si>
  <si>
    <t>K-3</t>
  </si>
  <si>
    <t>Julie Calhoun</t>
  </si>
  <si>
    <t>jcalhoun@landerschools.org</t>
  </si>
  <si>
    <t>Fremont #25</t>
  </si>
  <si>
    <t>0725008</t>
  </si>
  <si>
    <t>Jackson Elementary</t>
  </si>
  <si>
    <t>Riverton</t>
  </si>
  <si>
    <t>K-2</t>
  </si>
  <si>
    <t>Kari Childers</t>
  </si>
  <si>
    <t>kchilders@fremont25.org</t>
  </si>
  <si>
    <t>0901004</t>
  </si>
  <si>
    <t>Ralph Witters Elementary</t>
  </si>
  <si>
    <t>K-4</t>
  </si>
  <si>
    <t>Sandy Richins</t>
  </si>
  <si>
    <t>srichins@hotsprings1.org</t>
  </si>
  <si>
    <t>1102001</t>
  </si>
  <si>
    <t>Albin Elementary</t>
  </si>
  <si>
    <t>Albin</t>
  </si>
  <si>
    <t>Donna Thompson</t>
  </si>
  <si>
    <t>donna.thompson@laramie2.org</t>
  </si>
  <si>
    <t>1102004</t>
  </si>
  <si>
    <t>Pine Bluffs Elementary</t>
  </si>
  <si>
    <t>Deb Leininger</t>
  </si>
  <si>
    <t>deb.leininger@laramie2.org</t>
  </si>
  <si>
    <t>1202001</t>
  </si>
  <si>
    <t>Afton Elementary</t>
  </si>
  <si>
    <t>Amy Merritt</t>
  </si>
  <si>
    <t>amerritt@lcsd2.org</t>
  </si>
  <si>
    <t>1202002</t>
  </si>
  <si>
    <t>Cokeville Elementary</t>
  </si>
  <si>
    <t>Ida Walton</t>
  </si>
  <si>
    <t>iwalton@lcsd2.org</t>
  </si>
  <si>
    <t>1202004</t>
  </si>
  <si>
    <t>Etna Elementary</t>
  </si>
  <si>
    <t>Etna</t>
  </si>
  <si>
    <t>4-6</t>
  </si>
  <si>
    <t>Katie Thygerson</t>
  </si>
  <si>
    <t>kathygerson@lcsd2.org</t>
  </si>
  <si>
    <t>1202005</t>
  </si>
  <si>
    <t>Osmond Elementary</t>
  </si>
  <si>
    <t>Shelley Hunsaker</t>
  </si>
  <si>
    <t>shunsaker@lcsd2.org</t>
  </si>
  <si>
    <t>1202003</t>
  </si>
  <si>
    <t>Thayne Elementary</t>
  </si>
  <si>
    <t>Thayne</t>
  </si>
  <si>
    <t>Karolyn Robbins</t>
  </si>
  <si>
    <t>karolyn.robbins@lcsd2.org</t>
  </si>
  <si>
    <t>1301033</t>
  </si>
  <si>
    <t>Bar Nunn Elementary</t>
  </si>
  <si>
    <t>Nicole Ruzick</t>
  </si>
  <si>
    <t>nicole826@myncsd.org</t>
  </si>
  <si>
    <t>1301003</t>
  </si>
  <si>
    <t>Evansville Elementary</t>
  </si>
  <si>
    <t>Evansville</t>
  </si>
  <si>
    <t>Marcia Isennock</t>
  </si>
  <si>
    <t>marcia_isennock@natronaschools.org</t>
  </si>
  <si>
    <t>1301016</t>
  </si>
  <si>
    <t>Lincoln Elementary School</t>
  </si>
  <si>
    <t>Rhonda Pinti</t>
  </si>
  <si>
    <t>rhonda8212@myncsd.org</t>
  </si>
  <si>
    <t>1301017</t>
  </si>
  <si>
    <t>Paradise Valley Elementary</t>
  </si>
  <si>
    <t>Sue Lambrix</t>
  </si>
  <si>
    <t>sue318@myncsd.org</t>
  </si>
  <si>
    <t>1301009</t>
  </si>
  <si>
    <t>Sagewood Elementary</t>
  </si>
  <si>
    <t>PK-5</t>
  </si>
  <si>
    <t>Tina Kruse</t>
  </si>
  <si>
    <t>tina4442@myncsd.org</t>
  </si>
  <si>
    <t>1301023</t>
  </si>
  <si>
    <t>Southridge Elementary</t>
  </si>
  <si>
    <t>Kimberly Redmond</t>
  </si>
  <si>
    <t>kimberly_redmond@natronaschools.org</t>
  </si>
  <si>
    <t>1506001</t>
  </si>
  <si>
    <t>Eastside Elementary</t>
  </si>
  <si>
    <t>1506005</t>
  </si>
  <si>
    <t>Glenn Livingston Elementary</t>
  </si>
  <si>
    <t>1506002</t>
  </si>
  <si>
    <t>Sunset Elementary</t>
  </si>
  <si>
    <t>1506004</t>
  </si>
  <si>
    <t>Wapiti Elementary</t>
  </si>
  <si>
    <t>Platte #1</t>
  </si>
  <si>
    <t>1601005</t>
  </si>
  <si>
    <t>West Elementary</t>
  </si>
  <si>
    <t>Wheatland</t>
  </si>
  <si>
    <t>3-5</t>
  </si>
  <si>
    <t>Sue Sluss</t>
  </si>
  <si>
    <t>sue.sluss@platte1.org</t>
  </si>
  <si>
    <t>1701003</t>
  </si>
  <si>
    <t>Tongue River Elementary</t>
  </si>
  <si>
    <t>Ranchester</t>
  </si>
  <si>
    <t>Sara Struckman</t>
  </si>
  <si>
    <t>sstruckman@sheridan.k12.wy.us</t>
  </si>
  <si>
    <t>1702003</t>
  </si>
  <si>
    <t>Highland Park Elementary</t>
  </si>
  <si>
    <t>Emily Hanchett</t>
  </si>
  <si>
    <t>emily.hanchett@scsd2.com</t>
  </si>
  <si>
    <t>1702009</t>
  </si>
  <si>
    <t>Tracy Buckler-Tyree</t>
  </si>
  <si>
    <t>tracy.buckler-tyree@scsd2.com</t>
  </si>
  <si>
    <t>1702010</t>
  </si>
  <si>
    <t>Sagebrush Elementary</t>
  </si>
  <si>
    <t>Vikki Welch</t>
  </si>
  <si>
    <t>vikki.welch@scsd2.com</t>
  </si>
  <si>
    <t>2001001</t>
  </si>
  <si>
    <t>Alta Elementary</t>
  </si>
  <si>
    <t>Alta</t>
  </si>
  <si>
    <t>Blair Loughrie</t>
  </si>
  <si>
    <t>bloughrie@tcsd.org</t>
  </si>
  <si>
    <t>2001009</t>
  </si>
  <si>
    <t>Colter Elementary</t>
  </si>
  <si>
    <t>Erin Witt</t>
  </si>
  <si>
    <t>ewitt@tcsd.org</t>
  </si>
  <si>
    <t>2001010</t>
  </si>
  <si>
    <t>Doug Loughry</t>
  </si>
  <si>
    <t>dloughry@tcsd.org</t>
  </si>
  <si>
    <t>2001011</t>
  </si>
  <si>
    <t>Munger Mountain Elementary School</t>
  </si>
  <si>
    <t>Melissa Snider</t>
  </si>
  <si>
    <t>msnider@tcsd.org</t>
  </si>
  <si>
    <t>2001005</t>
  </si>
  <si>
    <t>Wilson Elementary</t>
  </si>
  <si>
    <t>Wilson</t>
  </si>
  <si>
    <t>Jenny Rogers</t>
  </si>
  <si>
    <t>jrogers@tcsd.org</t>
  </si>
  <si>
    <t>2201004</t>
  </si>
  <si>
    <t>East Side Elementary</t>
  </si>
  <si>
    <t>K-1</t>
  </si>
  <si>
    <t>2201005</t>
  </si>
  <si>
    <t>South Side Elementary</t>
  </si>
  <si>
    <t>2201006</t>
  </si>
  <si>
    <t>West Side Elementary</t>
  </si>
  <si>
    <t>2301001, 2301003</t>
  </si>
  <si>
    <t>Newcastle Elementary K-5</t>
  </si>
  <si>
    <t>Connie Hieb</t>
  </si>
  <si>
    <t>hiebc@wcsd1.org</t>
  </si>
  <si>
    <t>Staffing</t>
  </si>
  <si>
    <t>FTE data obtained from the Wyoming Dept. of Education</t>
  </si>
  <si>
    <t>LIM = Library Media Specialist, LMA = Library Media Aide</t>
  </si>
  <si>
    <t>Averages and percentages do not include non-reporting schools. See "N =" under each detail table for number reporting.</t>
  </si>
  <si>
    <t>"Main contact" is the person found in the library most often, not necessarily the respondent listed in the libraries tab.</t>
  </si>
  <si>
    <t>Main contact holds library/media endorsement</t>
  </si>
  <si>
    <t xml:space="preserve">Total Library Staff </t>
  </si>
  <si>
    <t>Library Media Specialists</t>
  </si>
  <si>
    <t>Number</t>
  </si>
  <si>
    <t>Percent</t>
  </si>
  <si>
    <t>Total FTE</t>
  </si>
  <si>
    <t>Avg Students per FTE</t>
  </si>
  <si>
    <t>AVG FTE per school</t>
  </si>
  <si>
    <t>% LIM of total FTEs</t>
  </si>
  <si>
    <t>School-level staff FTEs</t>
  </si>
  <si>
    <t>Students per FTE</t>
  </si>
  <si>
    <t>Main contact has library media endorsement</t>
  </si>
  <si>
    <t>LIM</t>
  </si>
  <si>
    <t>LMA</t>
  </si>
  <si>
    <t>CNT</t>
  </si>
  <si>
    <t>TOTAL staff</t>
  </si>
  <si>
    <t>Media specialist</t>
  </si>
  <si>
    <t xml:space="preserve">N = </t>
  </si>
  <si>
    <t>WDE school-level staff FTEs</t>
  </si>
  <si>
    <t>Collection expenditures</t>
  </si>
  <si>
    <t>*Where schools reported expenditures for at least one material type, but not both, total expenditures per students has been based on the data element provided.</t>
  </si>
  <si>
    <t>Total Collection Expenditures</t>
  </si>
  <si>
    <t>Average collection expenditures</t>
  </si>
  <si>
    <t>Average expenditures per student</t>
  </si>
  <si>
    <t>Dependence on grants for collections</t>
  </si>
  <si>
    <t>Print</t>
  </si>
  <si>
    <t>All other</t>
  </si>
  <si>
    <t>TOTAL*</t>
  </si>
  <si>
    <t>Total Collection*</t>
  </si>
  <si>
    <t>None</t>
  </si>
  <si>
    <t>Supplements budget</t>
  </si>
  <si>
    <t>Heavily dependent</t>
  </si>
  <si>
    <t>Expenditures per student</t>
  </si>
  <si>
    <t>Print materials</t>
  </si>
  <si>
    <t>TOTAL</t>
  </si>
  <si>
    <t>N =</t>
  </si>
  <si>
    <t>NA</t>
  </si>
  <si>
    <t xml:space="preserve">  </t>
  </si>
  <si>
    <t xml:space="preserve"> X</t>
  </si>
  <si>
    <t>Physical collections</t>
  </si>
  <si>
    <t>Total print items held</t>
  </si>
  <si>
    <t>Average collection size</t>
  </si>
  <si>
    <t>Average age Dewey 6xx</t>
  </si>
  <si>
    <t>Median print per student</t>
  </si>
  <si>
    <t>Audio-video</t>
  </si>
  <si>
    <t>Periodical subs</t>
  </si>
  <si>
    <t>Median copyright</t>
  </si>
  <si>
    <t>Median age</t>
  </si>
  <si>
    <t>Items in collection</t>
  </si>
  <si>
    <t>Dewey 6XX print materials</t>
  </si>
  <si>
    <t>Print items per student</t>
  </si>
  <si>
    <t>Audio &amp; Video</t>
  </si>
  <si>
    <t>Periodical subscriptions</t>
  </si>
  <si>
    <t>Average copyright</t>
  </si>
  <si>
    <t>Average age</t>
  </si>
  <si>
    <t>Junior high/middle (5-9) [14 esp.]</t>
  </si>
  <si>
    <t>Technology and electronic resources</t>
  </si>
  <si>
    <t>Percent of schools where</t>
  </si>
  <si>
    <t>Average computers per library</t>
  </si>
  <si>
    <t>Average students per computer</t>
  </si>
  <si>
    <t>Each student is issued laptop/tablet</t>
  </si>
  <si>
    <t>Library lends laptops</t>
  </si>
  <si>
    <t>School has website</t>
  </si>
  <si>
    <t>Library has web page</t>
  </si>
  <si>
    <t>Library has links to WYLDCAT</t>
  </si>
  <si>
    <t>Library has links to GoWYLD</t>
  </si>
  <si>
    <t>Databases purchased locally</t>
  </si>
  <si>
    <t>Remote access local databases</t>
  </si>
  <si>
    <t>TOTAL computers</t>
  </si>
  <si>
    <t>Number of schools</t>
  </si>
  <si>
    <t>Student computers in library</t>
  </si>
  <si>
    <t>Students per computer</t>
  </si>
  <si>
    <t>Laptops loaned to students</t>
  </si>
  <si>
    <t>School has</t>
  </si>
  <si>
    <t>Remote access to databases</t>
  </si>
  <si>
    <t>Website</t>
  </si>
  <si>
    <t>Library web page</t>
  </si>
  <si>
    <t>Link to WYLDCAT</t>
  </si>
  <si>
    <t>Link to GoWYLD</t>
  </si>
  <si>
    <t xml:space="preserve">X </t>
  </si>
  <si>
    <t>Scheduling and instruction</t>
  </si>
  <si>
    <t>How are classes in the school library scheduled? (%)</t>
  </si>
  <si>
    <t>Average typical weekly instructional hours</t>
  </si>
  <si>
    <t>All flexibly scheduled</t>
  </si>
  <si>
    <t>Mixed flex/fixed</t>
  </si>
  <si>
    <t>All at fixed times</t>
  </si>
  <si>
    <t>NUMBER OF SCHOOLS</t>
  </si>
  <si>
    <t>How are classes in the school library scheduled?</t>
  </si>
  <si>
    <t>Typical weekly instructional hours</t>
  </si>
  <si>
    <t>Professional environment</t>
  </si>
  <si>
    <t>Training outside the district is supported</t>
  </si>
  <si>
    <t>On what committees do library staff participate?</t>
  </si>
  <si>
    <t>Library advisory committees</t>
  </si>
  <si>
    <t>Curriculum</t>
  </si>
  <si>
    <t>Technology</t>
  </si>
  <si>
    <t>School improvement</t>
  </si>
  <si>
    <t>Parent/teacher organization</t>
  </si>
  <si>
    <t>Faculty/ admin</t>
  </si>
  <si>
    <t>Student</t>
  </si>
  <si>
    <t>Student on faculty committee</t>
  </si>
  <si>
    <t>Policies</t>
  </si>
  <si>
    <t>% of schools that have</t>
  </si>
  <si>
    <t>% of libraries that have policies for</t>
  </si>
  <si>
    <t>Library policies &amp; procedures manual</t>
  </si>
  <si>
    <t>Regularly scheduled policy review/revision</t>
  </si>
  <si>
    <t>Internet/network acceptable use</t>
  </si>
  <si>
    <t>Collection development</t>
  </si>
  <si>
    <t>Challenges to holdings</t>
  </si>
  <si>
    <t>Copyright</t>
  </si>
  <si>
    <t>Resource sharing &amp; ILL</t>
  </si>
  <si>
    <t>School has:</t>
  </si>
  <si>
    <t>Library has policies for</t>
  </si>
  <si>
    <t>N=</t>
  </si>
  <si>
    <t>Student use</t>
  </si>
  <si>
    <t>Average 1st semester circulation</t>
  </si>
  <si>
    <t>1st semester circ per student</t>
  </si>
  <si>
    <t>Average typical weekly use:</t>
  </si>
  <si>
    <t>Average visits per student</t>
  </si>
  <si>
    <t>Average weekly hours open</t>
  </si>
  <si>
    <t>Library is open</t>
  </si>
  <si>
    <t>Classroom sessions</t>
  </si>
  <si>
    <t>Students in sessions</t>
  </si>
  <si>
    <t>Independent users</t>
  </si>
  <si>
    <t>Total visits</t>
  </si>
  <si>
    <t>Before school</t>
  </si>
  <si>
    <t>After school</t>
  </si>
  <si>
    <t>Total Use</t>
  </si>
  <si>
    <t>1st semester circulation</t>
  </si>
  <si>
    <t>Typical weekly use:</t>
  </si>
  <si>
    <t>Hours open per week</t>
  </si>
  <si>
    <t>Library is open:</t>
  </si>
  <si>
    <t>Total student visits</t>
  </si>
  <si>
    <t>Visits per 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</si>
</sst>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"/>
    <numFmt numFmtId="167" formatCode="0.0%"/>
    <numFmt numFmtId="168" formatCode="&quot;$&quot;#,##0"/>
    <numFmt numFmtId="169" formatCode="&quot;$&quot;#,##0.00"/>
    <numFmt numFmtId="170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b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NumberFormat="0" applyFont="0" applyFill="0" applyBorder="0" applyProtection="0">
      <alignment horizontal="left" vertical="center"/>
    </xf>
    <xf numFmtId="0" fontId="9" fillId="0" borderId="0"/>
    <xf numFmtId="0" fontId="9" fillId="0" borderId="0"/>
    <xf numFmtId="0" fontId="9" fillId="0" borderId="0"/>
  </cellStyleXfs>
  <cellXfs count="898">
    <xf numFmtId="0" fontId="0" fillId="0" borderId="0" xfId="0"/>
    <xf numFmtId="0" fontId="3" fillId="0" borderId="0" xfId="0" applyFont="1" applyFill="1"/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Border="1"/>
    <xf numFmtId="0" fontId="0" fillId="0" borderId="0" xfId="0" applyFont="1" applyBorder="1"/>
    <xf numFmtId="0" fontId="4" fillId="0" borderId="0" xfId="0" applyFont="1"/>
    <xf numFmtId="0" fontId="5" fillId="0" borderId="0" xfId="0" applyFont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6" fillId="0" borderId="4" xfId="0" applyFont="1" applyFill="1" applyBorder="1"/>
    <xf numFmtId="3" fontId="6" fillId="0" borderId="4" xfId="0" applyNumberFormat="1" applyFont="1" applyFill="1" applyBorder="1"/>
    <xf numFmtId="164" fontId="6" fillId="0" borderId="4" xfId="0" applyNumberFormat="1" applyFont="1" applyFill="1" applyBorder="1"/>
    <xf numFmtId="0" fontId="7" fillId="2" borderId="4" xfId="0" applyFont="1" applyFill="1" applyBorder="1"/>
    <xf numFmtId="3" fontId="4" fillId="2" borderId="4" xfId="0" applyNumberFormat="1" applyFont="1" applyFill="1" applyBorder="1"/>
    <xf numFmtId="165" fontId="4" fillId="2" borderId="4" xfId="1" applyNumberFormat="1" applyFont="1" applyFill="1" applyBorder="1"/>
    <xf numFmtId="166" fontId="4" fillId="2" borderId="4" xfId="0" applyNumberFormat="1" applyFont="1" applyFill="1" applyBorder="1"/>
    <xf numFmtId="3" fontId="5" fillId="0" borderId="0" xfId="0" applyNumberFormat="1" applyFont="1"/>
    <xf numFmtId="0" fontId="4" fillId="3" borderId="5" xfId="0" applyFont="1" applyFill="1" applyBorder="1"/>
    <xf numFmtId="0" fontId="5" fillId="3" borderId="5" xfId="0" applyFont="1" applyFill="1" applyBorder="1" applyAlignment="1">
      <alignment wrapText="1"/>
    </xf>
    <xf numFmtId="0" fontId="5" fillId="3" borderId="5" xfId="0" applyFont="1" applyFill="1" applyBorder="1"/>
    <xf numFmtId="0" fontId="8" fillId="3" borderId="1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8" fillId="3" borderId="6" xfId="0" applyFont="1" applyFill="1" applyBorder="1" applyAlignment="1"/>
    <xf numFmtId="49" fontId="8" fillId="3" borderId="6" xfId="0" applyNumberFormat="1" applyFont="1" applyFill="1" applyBorder="1" applyAlignment="1"/>
    <xf numFmtId="3" fontId="8" fillId="3" borderId="6" xfId="0" applyNumberFormat="1" applyFont="1" applyFill="1" applyBorder="1" applyAlignment="1"/>
    <xf numFmtId="0" fontId="8" fillId="3" borderId="4" xfId="0" applyFont="1" applyFill="1" applyBorder="1" applyAlignment="1">
      <alignment horizontal="center" wrapText="1"/>
    </xf>
    <xf numFmtId="0" fontId="8" fillId="0" borderId="0" xfId="0" applyFont="1" applyBorder="1" applyAlignment="1"/>
    <xf numFmtId="0" fontId="9" fillId="0" borderId="0" xfId="0" applyFont="1" applyBorder="1" applyAlignment="1"/>
    <xf numFmtId="0" fontId="7" fillId="2" borderId="1" xfId="0" applyFont="1" applyFill="1" applyBorder="1"/>
    <xf numFmtId="0" fontId="10" fillId="2" borderId="2" xfId="0" applyFont="1" applyFill="1" applyBorder="1"/>
    <xf numFmtId="3" fontId="10" fillId="2" borderId="2" xfId="0" applyNumberFormat="1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8" fillId="2" borderId="1" xfId="0" applyFont="1" applyFill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/>
    <xf numFmtId="0" fontId="8" fillId="2" borderId="5" xfId="0" applyFont="1" applyFill="1" applyBorder="1"/>
    <xf numFmtId="49" fontId="8" fillId="2" borderId="5" xfId="0" applyNumberFormat="1" applyFont="1" applyFill="1" applyBorder="1" applyAlignment="1">
      <alignment wrapText="1"/>
    </xf>
    <xf numFmtId="3" fontId="8" fillId="2" borderId="5" xfId="0" applyNumberFormat="1" applyFont="1" applyFill="1" applyBorder="1"/>
    <xf numFmtId="0" fontId="8" fillId="2" borderId="5" xfId="0" applyFont="1" applyFill="1" applyBorder="1" applyAlignment="1">
      <alignment horizontal="center" wrapText="1"/>
    </xf>
    <xf numFmtId="0" fontId="0" fillId="0" borderId="4" xfId="0" applyFill="1" applyBorder="1"/>
    <xf numFmtId="49" fontId="0" fillId="0" borderId="4" xfId="0" applyNumberFormat="1" applyBorder="1"/>
    <xf numFmtId="0" fontId="0" fillId="0" borderId="4" xfId="2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ont="1"/>
    <xf numFmtId="0" fontId="0" fillId="2" borderId="7" xfId="0" applyFill="1" applyBorder="1"/>
    <xf numFmtId="0" fontId="11" fillId="2" borderId="0" xfId="0" applyFont="1" applyFill="1" applyBorder="1" applyAlignment="1">
      <alignment horizontal="left"/>
    </xf>
    <xf numFmtId="0" fontId="0" fillId="2" borderId="0" xfId="0" applyFill="1" applyBorder="1"/>
    <xf numFmtId="0" fontId="12" fillId="2" borderId="8" xfId="0" applyFont="1" applyFill="1" applyBorder="1"/>
    <xf numFmtId="0" fontId="11" fillId="2" borderId="9" xfId="0" quotePrefix="1" applyFont="1" applyFill="1" applyBorder="1"/>
    <xf numFmtId="3" fontId="7" fillId="2" borderId="6" xfId="0" applyNumberFormat="1" applyFont="1" applyFill="1" applyBorder="1"/>
    <xf numFmtId="0" fontId="0" fillId="2" borderId="10" xfId="0" applyFill="1" applyBorder="1"/>
    <xf numFmtId="0" fontId="12" fillId="2" borderId="1" xfId="0" applyFont="1" applyFill="1" applyBorder="1"/>
    <xf numFmtId="0" fontId="11" fillId="2" borderId="3" xfId="0" quotePrefix="1" applyFont="1" applyFill="1" applyBorder="1"/>
    <xf numFmtId="164" fontId="7" fillId="2" borderId="4" xfId="0" applyNumberFormat="1" applyFont="1" applyFill="1" applyBorder="1"/>
    <xf numFmtId="0" fontId="0" fillId="2" borderId="8" xfId="0" applyFill="1" applyBorder="1"/>
    <xf numFmtId="0" fontId="11" fillId="2" borderId="11" xfId="0" applyFont="1" applyFill="1" applyBorder="1" applyAlignment="1">
      <alignment horizontal="left"/>
    </xf>
    <xf numFmtId="0" fontId="0" fillId="2" borderId="11" xfId="0" applyFill="1" applyBorder="1"/>
    <xf numFmtId="0" fontId="0" fillId="2" borderId="9" xfId="0" applyFill="1" applyBorder="1"/>
    <xf numFmtId="49" fontId="0" fillId="0" borderId="0" xfId="0" applyNumberFormat="1"/>
    <xf numFmtId="16" fontId="0" fillId="0" borderId="0" xfId="0" quotePrefix="1" applyNumberFormat="1" applyAlignment="1">
      <alignment vertical="center"/>
    </xf>
    <xf numFmtId="0" fontId="0" fillId="0" borderId="0" xfId="0" applyFont="1" applyFill="1"/>
    <xf numFmtId="3" fontId="0" fillId="0" borderId="0" xfId="0" applyNumberFormat="1" applyFill="1"/>
    <xf numFmtId="3" fontId="0" fillId="0" borderId="0" xfId="0" applyNumberFormat="1"/>
    <xf numFmtId="0" fontId="8" fillId="2" borderId="4" xfId="0" applyFont="1" applyFill="1" applyBorder="1"/>
    <xf numFmtId="49" fontId="8" fillId="2" borderId="4" xfId="0" applyNumberFormat="1" applyFont="1" applyFill="1" applyBorder="1" applyAlignment="1">
      <alignment wrapText="1"/>
    </xf>
    <xf numFmtId="3" fontId="8" fillId="2" borderId="4" xfId="0" applyNumberFormat="1" applyFont="1" applyFill="1" applyBorder="1"/>
    <xf numFmtId="0" fontId="8" fillId="2" borderId="4" xfId="0" applyFont="1" applyFill="1" applyBorder="1" applyAlignment="1">
      <alignment horizontal="center" wrapText="1"/>
    </xf>
    <xf numFmtId="0" fontId="0" fillId="0" borderId="4" xfId="2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Fill="1" applyBorder="1"/>
    <xf numFmtId="0" fontId="0" fillId="2" borderId="13" xfId="0" applyFill="1" applyBorder="1"/>
    <xf numFmtId="0" fontId="11" fillId="2" borderId="12" xfId="0" applyFont="1" applyFill="1" applyBorder="1" applyAlignment="1">
      <alignment horizontal="left"/>
    </xf>
    <xf numFmtId="0" fontId="0" fillId="2" borderId="12" xfId="0" applyFill="1" applyBorder="1"/>
    <xf numFmtId="3" fontId="7" fillId="2" borderId="4" xfId="0" applyNumberFormat="1" applyFont="1" applyFill="1" applyBorder="1"/>
    <xf numFmtId="0" fontId="0" fillId="2" borderId="14" xfId="0" applyFill="1" applyBorder="1"/>
    <xf numFmtId="0" fontId="9" fillId="0" borderId="4" xfId="0" applyFont="1" applyFill="1" applyBorder="1"/>
    <xf numFmtId="0" fontId="0" fillId="0" borderId="4" xfId="2" applyNumberFormat="1" applyFont="1" applyFill="1" applyBorder="1"/>
    <xf numFmtId="0" fontId="9" fillId="0" borderId="4" xfId="0" applyFont="1" applyFill="1" applyBorder="1" applyAlignment="1">
      <alignment horizontal="center" wrapText="1"/>
    </xf>
    <xf numFmtId="0" fontId="0" fillId="0" borderId="4" xfId="0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9" fillId="0" borderId="4" xfId="2" applyNumberFormat="1" applyFont="1" applyFill="1" applyBorder="1"/>
    <xf numFmtId="0" fontId="9" fillId="0" borderId="0" xfId="0" applyFont="1" applyFill="1"/>
    <xf numFmtId="49" fontId="13" fillId="0" borderId="4" xfId="3" applyNumberFormat="1" applyFont="1" applyBorder="1" applyAlignment="1">
      <alignment horizontal="left" vertical="center"/>
    </xf>
    <xf numFmtId="0" fontId="0" fillId="0" borderId="4" xfId="0" applyBorder="1"/>
    <xf numFmtId="49" fontId="0" fillId="0" borderId="0" xfId="0" applyNumberFormat="1" applyFill="1"/>
    <xf numFmtId="0" fontId="0" fillId="0" borderId="4" xfId="2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6" fontId="8" fillId="0" borderId="0" xfId="0" applyNumberFormat="1" applyFont="1" applyFill="1"/>
    <xf numFmtId="2" fontId="8" fillId="0" borderId="0" xfId="0" applyNumberFormat="1" applyFont="1" applyFill="1"/>
    <xf numFmtId="0" fontId="14" fillId="0" borderId="0" xfId="0" applyFont="1"/>
    <xf numFmtId="3" fontId="5" fillId="0" borderId="0" xfId="0" applyNumberFormat="1" applyFont="1" applyAlignment="1">
      <alignment horizontal="center"/>
    </xf>
    <xf numFmtId="166" fontId="5" fillId="0" borderId="0" xfId="0" applyNumberFormat="1" applyFont="1"/>
    <xf numFmtId="2" fontId="5" fillId="0" borderId="0" xfId="0" applyNumberFormat="1" applyFont="1"/>
    <xf numFmtId="0" fontId="5" fillId="0" borderId="0" xfId="0" applyFont="1" applyAlignment="1">
      <alignment horizontal="center"/>
    </xf>
    <xf numFmtId="0" fontId="4" fillId="2" borderId="5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0" fillId="2" borderId="3" xfId="0" applyFill="1" applyBorder="1" applyAlignment="1"/>
    <xf numFmtId="0" fontId="4" fillId="2" borderId="6" xfId="0" applyFont="1" applyFill="1" applyBorder="1"/>
    <xf numFmtId="0" fontId="4" fillId="2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horizontal="center" wrapText="1"/>
    </xf>
    <xf numFmtId="0" fontId="9" fillId="0" borderId="4" xfId="0" applyFont="1" applyFill="1" applyBorder="1" applyAlignment="1"/>
    <xf numFmtId="167" fontId="9" fillId="0" borderId="4" xfId="0" applyNumberFormat="1" applyFont="1" applyFill="1" applyBorder="1" applyAlignment="1"/>
    <xf numFmtId="2" fontId="9" fillId="0" borderId="4" xfId="0" applyNumberFormat="1" applyFont="1" applyFill="1" applyBorder="1" applyAlignment="1"/>
    <xf numFmtId="2" fontId="9" fillId="0" borderId="16" xfId="0" applyNumberFormat="1" applyFont="1" applyFill="1" applyBorder="1" applyAlignment="1"/>
    <xf numFmtId="2" fontId="9" fillId="0" borderId="3" xfId="0" applyNumberFormat="1" applyFont="1" applyFill="1" applyBorder="1" applyAlignment="1"/>
    <xf numFmtId="10" fontId="5" fillId="0" borderId="4" xfId="0" applyNumberFormat="1" applyFont="1" applyFill="1" applyBorder="1" applyAlignment="1"/>
    <xf numFmtId="2" fontId="8" fillId="0" borderId="0" xfId="0" applyNumberFormat="1" applyFont="1" applyFill="1" applyBorder="1"/>
    <xf numFmtId="43" fontId="9" fillId="0" borderId="4" xfId="1" applyFont="1" applyFill="1" applyBorder="1" applyAlignment="1"/>
    <xf numFmtId="2" fontId="5" fillId="0" borderId="0" xfId="0" applyNumberFormat="1" applyFont="1" applyFill="1"/>
    <xf numFmtId="0" fontId="4" fillId="2" borderId="4" xfId="0" applyFont="1" applyFill="1" applyBorder="1" applyAlignment="1"/>
    <xf numFmtId="167" fontId="4" fillId="2" borderId="4" xfId="0" applyNumberFormat="1" applyFont="1" applyFill="1" applyBorder="1" applyAlignment="1"/>
    <xf numFmtId="2" fontId="4" fillId="2" borderId="4" xfId="0" applyNumberFormat="1" applyFont="1" applyFill="1" applyBorder="1" applyAlignment="1"/>
    <xf numFmtId="2" fontId="4" fillId="2" borderId="16" xfId="0" applyNumberFormat="1" applyFont="1" applyFill="1" applyBorder="1" applyAlignment="1"/>
    <xf numFmtId="2" fontId="4" fillId="2" borderId="3" xfId="0" applyNumberFormat="1" applyFont="1" applyFill="1" applyBorder="1" applyAlignment="1"/>
    <xf numFmtId="10" fontId="4" fillId="2" borderId="4" xfId="0" applyNumberFormat="1" applyFont="1" applyFill="1" applyBorder="1" applyAlignment="1"/>
    <xf numFmtId="0" fontId="7" fillId="3" borderId="5" xfId="0" applyFont="1" applyFill="1" applyBorder="1"/>
    <xf numFmtId="0" fontId="10" fillId="3" borderId="5" xfId="0" applyFont="1" applyFill="1" applyBorder="1"/>
    <xf numFmtId="0" fontId="0" fillId="3" borderId="2" xfId="0" applyFill="1" applyBorder="1" applyAlignment="1"/>
    <xf numFmtId="0" fontId="0" fillId="3" borderId="3" xfId="0" applyFill="1" applyBorder="1" applyAlignment="1"/>
    <xf numFmtId="164" fontId="8" fillId="3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3" borderId="6" xfId="0" applyFont="1" applyFill="1" applyBorder="1"/>
    <xf numFmtId="0" fontId="8" fillId="3" borderId="4" xfId="0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 wrapText="1"/>
    </xf>
    <xf numFmtId="164" fontId="8" fillId="3" borderId="4" xfId="0" applyNumberFormat="1" applyFont="1" applyFill="1" applyBorder="1" applyAlignment="1">
      <alignment horizontal="center" wrapText="1"/>
    </xf>
    <xf numFmtId="0" fontId="14" fillId="3" borderId="1" xfId="0" applyFont="1" applyFill="1" applyBorder="1"/>
    <xf numFmtId="0" fontId="14" fillId="3" borderId="3" xfId="0" applyFont="1" applyFill="1" applyBorder="1"/>
    <xf numFmtId="0" fontId="14" fillId="3" borderId="4" xfId="0" applyFont="1" applyFill="1" applyBorder="1" applyAlignment="1">
      <alignment horizontal="right"/>
    </xf>
    <xf numFmtId="3" fontId="14" fillId="3" borderId="4" xfId="0" applyNumberFormat="1" applyFont="1" applyFill="1" applyBorder="1" applyAlignment="1">
      <alignment horizontal="center" wrapText="1"/>
    </xf>
    <xf numFmtId="0" fontId="5" fillId="0" borderId="0" xfId="0" applyFont="1" applyAlignment="1"/>
    <xf numFmtId="0" fontId="10" fillId="2" borderId="2" xfId="0" applyFont="1" applyFill="1" applyBorder="1" applyAlignment="1">
      <alignment horizontal="center"/>
    </xf>
    <xf numFmtId="2" fontId="8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2" fontId="10" fillId="2" borderId="2" xfId="0" applyNumberFormat="1" applyFont="1" applyFill="1" applyBorder="1" applyAlignment="1"/>
    <xf numFmtId="164" fontId="8" fillId="2" borderId="3" xfId="0" applyNumberFormat="1" applyFont="1" applyFill="1" applyBorder="1"/>
    <xf numFmtId="0" fontId="7" fillId="2" borderId="5" xfId="0" applyFont="1" applyFill="1" applyBorder="1"/>
    <xf numFmtId="0" fontId="10" fillId="2" borderId="5" xfId="0" applyFont="1" applyFill="1" applyBorder="1"/>
    <xf numFmtId="0" fontId="10" fillId="2" borderId="5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2" fontId="8" fillId="2" borderId="4" xfId="0" applyNumberFormat="1" applyFont="1" applyFill="1" applyBorder="1" applyAlignment="1">
      <alignment horizontal="center"/>
    </xf>
    <xf numFmtId="2" fontId="8" fillId="2" borderId="4" xfId="0" applyNumberFormat="1" applyFont="1" applyFill="1" applyBorder="1" applyAlignment="1">
      <alignment horizontal="center" wrapText="1"/>
    </xf>
    <xf numFmtId="164" fontId="8" fillId="2" borderId="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3" fontId="14" fillId="2" borderId="4" xfId="0" applyNumberFormat="1" applyFont="1" applyFill="1" applyBorder="1" applyAlignment="1">
      <alignment horizontal="center" wrapText="1"/>
    </xf>
    <xf numFmtId="2" fontId="0" fillId="0" borderId="4" xfId="0" applyNumberFormat="1" applyFill="1" applyBorder="1"/>
    <xf numFmtId="164" fontId="0" fillId="0" borderId="4" xfId="0" applyNumberFormat="1" applyFill="1" applyBorder="1" applyAlignment="1">
      <alignment horizontal="right"/>
    </xf>
    <xf numFmtId="49" fontId="0" fillId="0" borderId="0" xfId="0" applyNumberFormat="1" applyAlignment="1">
      <alignment vertical="center"/>
    </xf>
    <xf numFmtId="164" fontId="0" fillId="0" borderId="4" xfId="0" applyNumberFormat="1" applyFill="1" applyBorder="1"/>
    <xf numFmtId="0" fontId="10" fillId="2" borderId="13" xfId="0" applyFont="1" applyFill="1" applyBorder="1"/>
    <xf numFmtId="0" fontId="7" fillId="2" borderId="14" xfId="0" applyFont="1" applyFill="1" applyBorder="1"/>
    <xf numFmtId="0" fontId="7" fillId="2" borderId="2" xfId="0" applyFont="1" applyFill="1" applyBorder="1"/>
    <xf numFmtId="2" fontId="8" fillId="2" borderId="4" xfId="0" applyNumberFormat="1" applyFont="1" applyFill="1" applyBorder="1"/>
    <xf numFmtId="2" fontId="10" fillId="2" borderId="7" xfId="0" applyNumberFormat="1" applyFont="1" applyFill="1" applyBorder="1"/>
    <xf numFmtId="2" fontId="7" fillId="2" borderId="10" xfId="0" applyNumberFormat="1" applyFont="1" applyFill="1" applyBorder="1"/>
    <xf numFmtId="2" fontId="7" fillId="2" borderId="2" xfId="0" applyNumberFormat="1" applyFont="1" applyFill="1" applyBorder="1"/>
    <xf numFmtId="2" fontId="10" fillId="2" borderId="8" xfId="0" applyNumberFormat="1" applyFont="1" applyFill="1" applyBorder="1"/>
    <xf numFmtId="2" fontId="7" fillId="2" borderId="9" xfId="0" applyNumberFormat="1" applyFont="1" applyFill="1" applyBorder="1"/>
    <xf numFmtId="1" fontId="7" fillId="2" borderId="4" xfId="0" applyNumberFormat="1" applyFont="1" applyFill="1" applyBorder="1"/>
    <xf numFmtId="167" fontId="8" fillId="2" borderId="4" xfId="0" applyNumberFormat="1" applyFont="1" applyFill="1" applyBorder="1" applyAlignment="1">
      <alignment horizontal="center"/>
    </xf>
    <xf numFmtId="166" fontId="8" fillId="2" borderId="4" xfId="0" applyNumberFormat="1" applyFont="1" applyFill="1" applyBorder="1"/>
    <xf numFmtId="0" fontId="0" fillId="0" borderId="0" xfId="0" applyAlignment="1">
      <alignment vertical="center"/>
    </xf>
    <xf numFmtId="2" fontId="0" fillId="0" borderId="0" xfId="0" applyNumberFormat="1"/>
    <xf numFmtId="2" fontId="9" fillId="0" borderId="4" xfId="4" applyNumberFormat="1" applyFont="1" applyFill="1" applyBorder="1"/>
    <xf numFmtId="2" fontId="9" fillId="0" borderId="4" xfId="2" applyNumberFormat="1" applyFont="1" applyFill="1" applyBorder="1"/>
    <xf numFmtId="49" fontId="4" fillId="2" borderId="4" xfId="0" applyNumberFormat="1" applyFont="1" applyFill="1" applyBorder="1"/>
    <xf numFmtId="2" fontId="9" fillId="0" borderId="4" xfId="2" applyNumberFormat="1" applyFont="1" applyBorder="1"/>
    <xf numFmtId="164" fontId="0" fillId="0" borderId="4" xfId="0" applyNumberFormat="1" applyBorder="1"/>
    <xf numFmtId="164" fontId="0" fillId="0" borderId="4" xfId="0" applyNumberFormat="1" applyBorder="1" applyAlignment="1">
      <alignment horizontal="right"/>
    </xf>
    <xf numFmtId="0" fontId="13" fillId="0" borderId="4" xfId="0" applyFont="1" applyFill="1" applyBorder="1"/>
    <xf numFmtId="2" fontId="0" fillId="0" borderId="4" xfId="0" applyNumberFormat="1" applyBorder="1"/>
    <xf numFmtId="49" fontId="15" fillId="2" borderId="4" xfId="3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0" fillId="0" borderId="4" xfId="2" applyNumberFormat="1" applyFont="1" applyFill="1" applyBorder="1" applyAlignment="1">
      <alignment horizontal="center"/>
    </xf>
    <xf numFmtId="49" fontId="0" fillId="0" borderId="0" xfId="0" applyNumberFormat="1" applyFill="1" applyAlignment="1">
      <alignment vertical="center"/>
    </xf>
    <xf numFmtId="43" fontId="8" fillId="2" borderId="4" xfId="1" applyFont="1" applyFill="1" applyBorder="1"/>
    <xf numFmtId="2" fontId="0" fillId="0" borderId="5" xfId="0" applyNumberFormat="1" applyBorder="1"/>
    <xf numFmtId="164" fontId="0" fillId="0" borderId="5" xfId="0" applyNumberFormat="1" applyBorder="1"/>
    <xf numFmtId="49" fontId="0" fillId="0" borderId="0" xfId="0" applyNumberFormat="1" applyBorder="1" applyAlignment="1">
      <alignment vertical="center"/>
    </xf>
    <xf numFmtId="2" fontId="0" fillId="0" borderId="6" xfId="0" applyNumberFormat="1" applyBorder="1"/>
    <xf numFmtId="164" fontId="0" fillId="0" borderId="6" xfId="0" applyNumberFormat="1" applyBorder="1"/>
    <xf numFmtId="168" fontId="0" fillId="0" borderId="0" xfId="0" applyNumberFormat="1"/>
    <xf numFmtId="169" fontId="0" fillId="0" borderId="0" xfId="0" applyNumberFormat="1"/>
    <xf numFmtId="169" fontId="0" fillId="0" borderId="0" xfId="0" applyNumberFormat="1" applyBorder="1"/>
    <xf numFmtId="0" fontId="5" fillId="0" borderId="0" xfId="0" applyFont="1" applyFill="1"/>
    <xf numFmtId="3" fontId="5" fillId="0" borderId="0" xfId="0" applyNumberFormat="1" applyFont="1" applyFill="1"/>
    <xf numFmtId="168" fontId="5" fillId="0" borderId="0" xfId="0" applyNumberFormat="1" applyFont="1" applyFill="1"/>
    <xf numFmtId="168" fontId="10" fillId="0" borderId="0" xfId="0" applyNumberFormat="1" applyFont="1" applyFill="1" applyBorder="1" applyAlignment="1"/>
    <xf numFmtId="169" fontId="5" fillId="0" borderId="0" xfId="0" applyNumberFormat="1" applyFont="1" applyFill="1"/>
    <xf numFmtId="168" fontId="5" fillId="0" borderId="0" xfId="0" applyNumberFormat="1" applyFont="1"/>
    <xf numFmtId="169" fontId="5" fillId="0" borderId="0" xfId="0" applyNumberFormat="1" applyFont="1"/>
    <xf numFmtId="0" fontId="3" fillId="0" borderId="0" xfId="0" applyFont="1"/>
    <xf numFmtId="0" fontId="5" fillId="2" borderId="13" xfId="0" applyFont="1" applyFill="1" applyBorder="1"/>
    <xf numFmtId="0" fontId="4" fillId="2" borderId="13" xfId="0" applyFont="1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168" fontId="7" fillId="2" borderId="1" xfId="0" applyNumberFormat="1" applyFont="1" applyFill="1" applyBorder="1" applyAlignment="1">
      <alignment horizontal="center"/>
    </xf>
    <xf numFmtId="168" fontId="0" fillId="2" borderId="2" xfId="0" applyNumberFormat="1" applyFill="1" applyBorder="1" applyAlignment="1"/>
    <xf numFmtId="168" fontId="0" fillId="2" borderId="3" xfId="0" applyNumberFormat="1" applyFill="1" applyBorder="1" applyAlignment="1"/>
    <xf numFmtId="169" fontId="4" fillId="2" borderId="1" xfId="0" applyNumberFormat="1" applyFont="1" applyFill="1" applyBorder="1" applyAlignment="1">
      <alignment horizontal="center" wrapText="1"/>
    </xf>
    <xf numFmtId="169" fontId="4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8" xfId="0" applyFont="1" applyFill="1" applyBorder="1" applyAlignment="1"/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168" fontId="8" fillId="2" borderId="4" xfId="0" applyNumberFormat="1" applyFont="1" applyFill="1" applyBorder="1" applyAlignment="1">
      <alignment horizontal="center" wrapText="1"/>
    </xf>
    <xf numFmtId="169" fontId="8" fillId="2" borderId="6" xfId="0" applyNumberFormat="1" applyFont="1" applyFill="1" applyBorder="1" applyAlignment="1">
      <alignment horizontal="center" wrapText="1"/>
    </xf>
    <xf numFmtId="168" fontId="10" fillId="0" borderId="1" xfId="0" applyNumberFormat="1" applyFont="1" applyFill="1" applyBorder="1" applyAlignment="1"/>
    <xf numFmtId="0" fontId="0" fillId="0" borderId="3" xfId="0" applyFill="1" applyBorder="1" applyAlignment="1"/>
    <xf numFmtId="168" fontId="9" fillId="0" borderId="4" xfId="0" applyNumberFormat="1" applyFont="1" applyFill="1" applyBorder="1" applyAlignment="1"/>
    <xf numFmtId="169" fontId="9" fillId="0" borderId="4" xfId="0" applyNumberFormat="1" applyFont="1" applyFill="1" applyBorder="1" applyAlignment="1"/>
    <xf numFmtId="168" fontId="7" fillId="2" borderId="1" xfId="0" applyNumberFormat="1" applyFont="1" applyFill="1" applyBorder="1" applyAlignment="1"/>
    <xf numFmtId="0" fontId="2" fillId="2" borderId="3" xfId="0" applyFont="1" applyFill="1" applyBorder="1" applyAlignment="1"/>
    <xf numFmtId="168" fontId="4" fillId="2" borderId="4" xfId="0" applyNumberFormat="1" applyFont="1" applyFill="1" applyBorder="1" applyAlignment="1"/>
    <xf numFmtId="169" fontId="4" fillId="2" borderId="4" xfId="0" applyNumberFormat="1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/>
    <xf numFmtId="168" fontId="5" fillId="0" borderId="0" xfId="0" applyNumberFormat="1" applyFont="1" applyAlignment="1"/>
    <xf numFmtId="169" fontId="5" fillId="0" borderId="0" xfId="0" applyNumberFormat="1" applyFont="1" applyAlignment="1"/>
    <xf numFmtId="169" fontId="16" fillId="4" borderId="0" xfId="0" applyNumberFormat="1" applyFont="1" applyFill="1" applyAlignment="1"/>
    <xf numFmtId="0" fontId="4" fillId="0" borderId="0" xfId="0" applyFont="1" applyAlignment="1"/>
    <xf numFmtId="0" fontId="7" fillId="3" borderId="5" xfId="0" applyFont="1" applyFill="1" applyBorder="1" applyAlignment="1"/>
    <xf numFmtId="0" fontId="10" fillId="3" borderId="5" xfId="0" applyFont="1" applyFill="1" applyBorder="1" applyAlignment="1"/>
    <xf numFmtId="3" fontId="10" fillId="3" borderId="5" xfId="0" applyNumberFormat="1" applyFont="1" applyFill="1" applyBorder="1" applyAlignment="1"/>
    <xf numFmtId="168" fontId="7" fillId="3" borderId="1" xfId="0" applyNumberFormat="1" applyFont="1" applyFill="1" applyBorder="1" applyAlignment="1"/>
    <xf numFmtId="168" fontId="0" fillId="3" borderId="2" xfId="0" applyNumberFormat="1" applyFill="1" applyBorder="1" applyAlignment="1"/>
    <xf numFmtId="168" fontId="0" fillId="3" borderId="3" xfId="0" applyNumberFormat="1" applyFill="1" applyBorder="1" applyAlignment="1"/>
    <xf numFmtId="169" fontId="4" fillId="3" borderId="1" xfId="0" applyNumberFormat="1" applyFont="1" applyFill="1" applyBorder="1" applyAlignment="1"/>
    <xf numFmtId="169" fontId="4" fillId="3" borderId="3" xfId="0" applyNumberFormat="1" applyFont="1" applyFill="1" applyBorder="1" applyAlignment="1"/>
    <xf numFmtId="0" fontId="8" fillId="3" borderId="4" xfId="0" applyFont="1" applyFill="1" applyBorder="1" applyAlignment="1"/>
    <xf numFmtId="0" fontId="0" fillId="3" borderId="4" xfId="0" applyFill="1" applyBorder="1" applyAlignment="1"/>
    <xf numFmtId="168" fontId="8" fillId="3" borderId="4" xfId="0" applyNumberFormat="1" applyFont="1" applyFill="1" applyBorder="1" applyAlignment="1">
      <alignment wrapText="1"/>
    </xf>
    <xf numFmtId="169" fontId="8" fillId="3" borderId="6" xfId="0" applyNumberFormat="1" applyFont="1" applyFill="1" applyBorder="1" applyAlignment="1">
      <alignment wrapText="1"/>
    </xf>
    <xf numFmtId="0" fontId="8" fillId="3" borderId="4" xfId="0" applyFont="1" applyFill="1" applyBorder="1" applyAlignment="1"/>
    <xf numFmtId="0" fontId="8" fillId="3" borderId="4" xfId="0" applyFont="1" applyFill="1" applyBorder="1" applyAlignment="1">
      <alignment wrapText="1"/>
    </xf>
    <xf numFmtId="0" fontId="14" fillId="3" borderId="1" xfId="0" applyFont="1" applyFill="1" applyBorder="1" applyAlignment="1"/>
    <xf numFmtId="1" fontId="14" fillId="3" borderId="4" xfId="0" applyNumberFormat="1" applyFont="1" applyFill="1" applyBorder="1" applyAlignment="1"/>
    <xf numFmtId="3" fontId="14" fillId="3" borderId="4" xfId="0" applyNumberFormat="1" applyFont="1" applyFill="1" applyBorder="1" applyAlignment="1"/>
    <xf numFmtId="3" fontId="5" fillId="0" borderId="0" xfId="0" applyNumberFormat="1" applyFont="1" applyAlignment="1"/>
    <xf numFmtId="0" fontId="7" fillId="2" borderId="1" xfId="0" applyFont="1" applyFill="1" applyBorder="1" applyAlignment="1"/>
    <xf numFmtId="0" fontId="10" fillId="2" borderId="2" xfId="0" applyFont="1" applyFill="1" applyBorder="1" applyAlignment="1"/>
    <xf numFmtId="3" fontId="10" fillId="2" borderId="2" xfId="0" applyNumberFormat="1" applyFont="1" applyFill="1" applyBorder="1" applyAlignment="1"/>
    <xf numFmtId="168" fontId="5" fillId="2" borderId="2" xfId="0" applyNumberFormat="1" applyFont="1" applyFill="1" applyBorder="1" applyAlignment="1"/>
    <xf numFmtId="168" fontId="10" fillId="2" borderId="2" xfId="0" applyNumberFormat="1" applyFont="1" applyFill="1" applyBorder="1" applyAlignment="1"/>
    <xf numFmtId="168" fontId="8" fillId="2" borderId="2" xfId="0" applyNumberFormat="1" applyFont="1" applyFill="1" applyBorder="1" applyAlignment="1"/>
    <xf numFmtId="169" fontId="8" fillId="2" borderId="2" xfId="0" applyNumberFormat="1" applyFont="1" applyFill="1" applyBorder="1" applyAlignment="1"/>
    <xf numFmtId="0" fontId="8" fillId="2" borderId="2" xfId="0" applyFont="1" applyFill="1" applyBorder="1" applyAlignment="1"/>
    <xf numFmtId="0" fontId="8" fillId="2" borderId="3" xfId="0" applyFont="1" applyFill="1" applyBorder="1" applyAlignment="1"/>
    <xf numFmtId="0" fontId="7" fillId="2" borderId="5" xfId="0" applyFont="1" applyFill="1" applyBorder="1" applyAlignment="1"/>
    <xf numFmtId="0" fontId="10" fillId="2" borderId="5" xfId="0" applyFont="1" applyFill="1" applyBorder="1" applyAlignment="1"/>
    <xf numFmtId="3" fontId="10" fillId="2" borderId="5" xfId="0" applyNumberFormat="1" applyFont="1" applyFill="1" applyBorder="1" applyAlignment="1"/>
    <xf numFmtId="169" fontId="4" fillId="2" borderId="4" xfId="0" applyNumberFormat="1" applyFont="1" applyFill="1" applyBorder="1" applyAlignment="1"/>
    <xf numFmtId="169" fontId="0" fillId="2" borderId="4" xfId="0" applyNumberFormat="1" applyFill="1" applyBorder="1" applyAlignment="1"/>
    <xf numFmtId="0" fontId="8" fillId="2" borderId="4" xfId="0" applyFont="1" applyFill="1" applyBorder="1" applyAlignment="1"/>
    <xf numFmtId="0" fontId="0" fillId="2" borderId="4" xfId="0" applyFill="1" applyBorder="1" applyAlignment="1"/>
    <xf numFmtId="0" fontId="8" fillId="2" borderId="6" xfId="0" applyFont="1" applyFill="1" applyBorder="1" applyAlignment="1"/>
    <xf numFmtId="3" fontId="8" fillId="2" borderId="6" xfId="0" applyNumberFormat="1" applyFont="1" applyFill="1" applyBorder="1" applyAlignment="1"/>
    <xf numFmtId="168" fontId="8" fillId="2" borderId="4" xfId="0" applyNumberFormat="1" applyFont="1" applyFill="1" applyBorder="1" applyAlignment="1">
      <alignment wrapText="1"/>
    </xf>
    <xf numFmtId="169" fontId="8" fillId="2" borderId="4" xfId="0" applyNumberFormat="1" applyFont="1" applyFill="1" applyBorder="1" applyAlignment="1">
      <alignment wrapText="1"/>
    </xf>
    <xf numFmtId="0" fontId="8" fillId="2" borderId="4" xfId="0" applyFont="1" applyFill="1" applyBorder="1" applyAlignment="1"/>
    <xf numFmtId="0" fontId="8" fillId="2" borderId="4" xfId="0" applyFont="1" applyFill="1" applyBorder="1" applyAlignment="1">
      <alignment wrapText="1"/>
    </xf>
    <xf numFmtId="0" fontId="14" fillId="2" borderId="1" xfId="0" applyFont="1" applyFill="1" applyBorder="1" applyAlignment="1"/>
    <xf numFmtId="0" fontId="0" fillId="2" borderId="2" xfId="0" applyFill="1" applyBorder="1" applyAlignment="1"/>
    <xf numFmtId="3" fontId="14" fillId="2" borderId="4" xfId="0" applyNumberFormat="1" applyFont="1" applyFill="1" applyBorder="1" applyAlignment="1">
      <alignment wrapText="1"/>
    </xf>
    <xf numFmtId="169" fontId="0" fillId="0" borderId="4" xfId="2" applyNumberFormat="1" applyFont="1" applyBorder="1"/>
    <xf numFmtId="169" fontId="0" fillId="0" borderId="4" xfId="2" applyNumberFormat="1" applyFont="1" applyBorder="1" applyAlignment="1">
      <alignment horizontal="right"/>
    </xf>
    <xf numFmtId="169" fontId="0" fillId="0" borderId="4" xfId="0" applyNumberFormat="1" applyBorder="1" applyAlignment="1"/>
    <xf numFmtId="0" fontId="9" fillId="0" borderId="4" xfId="0" applyFont="1" applyFill="1" applyBorder="1" applyAlignment="1">
      <alignment horizontal="center"/>
    </xf>
    <xf numFmtId="169" fontId="0" fillId="0" borderId="4" xfId="0" applyNumberFormat="1" applyBorder="1" applyAlignment="1">
      <alignment horizontal="right"/>
    </xf>
    <xf numFmtId="169" fontId="0" fillId="5" borderId="4" xfId="2" applyNumberFormat="1" applyFont="1" applyFill="1" applyBorder="1" applyAlignment="1">
      <alignment horizontal="right"/>
    </xf>
    <xf numFmtId="169" fontId="0" fillId="5" borderId="4" xfId="0" applyNumberFormat="1" applyFill="1" applyBorder="1" applyAlignment="1">
      <alignment horizontal="right"/>
    </xf>
    <xf numFmtId="169" fontId="0" fillId="0" borderId="4" xfId="2" applyNumberFormat="1" applyFont="1" applyFill="1" applyBorder="1" applyAlignment="1">
      <alignment horizontal="right"/>
    </xf>
    <xf numFmtId="169" fontId="0" fillId="0" borderId="4" xfId="0" applyNumberFormat="1" applyFill="1" applyBorder="1" applyAlignment="1">
      <alignment horizontal="right"/>
    </xf>
    <xf numFmtId="169" fontId="0" fillId="0" borderId="4" xfId="2" applyNumberFormat="1" applyFont="1" applyFill="1" applyBorder="1"/>
    <xf numFmtId="169" fontId="0" fillId="0" borderId="4" xfId="2" applyNumberFormat="1" applyFont="1" applyFill="1" applyBorder="1" applyAlignment="1"/>
    <xf numFmtId="169" fontId="0" fillId="0" borderId="4" xfId="0" applyNumberFormat="1" applyFill="1" applyBorder="1" applyAlignment="1"/>
    <xf numFmtId="168" fontId="8" fillId="2" borderId="4" xfId="0" applyNumberFormat="1" applyFont="1" applyFill="1" applyBorder="1" applyAlignment="1"/>
    <xf numFmtId="169" fontId="8" fillId="2" borderId="4" xfId="0" applyNumberFormat="1" applyFont="1" applyFill="1" applyBorder="1" applyAlignment="1"/>
    <xf numFmtId="167" fontId="8" fillId="2" borderId="4" xfId="0" applyNumberFormat="1" applyFont="1" applyFill="1" applyBorder="1" applyAlignment="1"/>
    <xf numFmtId="0" fontId="0" fillId="0" borderId="0" xfId="0" applyAlignment="1"/>
    <xf numFmtId="49" fontId="0" fillId="0" borderId="0" xfId="0" applyNumberFormat="1" applyAlignment="1"/>
    <xf numFmtId="3" fontId="0" fillId="0" borderId="0" xfId="0" applyNumberFormat="1" applyAlignment="1"/>
    <xf numFmtId="168" fontId="0" fillId="0" borderId="0" xfId="0" applyNumberFormat="1" applyAlignment="1"/>
    <xf numFmtId="169" fontId="0" fillId="0" borderId="0" xfId="0" applyNumberFormat="1" applyAlignment="1"/>
    <xf numFmtId="0" fontId="0" fillId="0" borderId="4" xfId="0" applyBorder="1" applyAlignment="1">
      <alignment horizontal="right"/>
    </xf>
    <xf numFmtId="49" fontId="7" fillId="2" borderId="2" xfId="0" applyNumberFormat="1" applyFont="1" applyFill="1" applyBorder="1"/>
    <xf numFmtId="168" fontId="8" fillId="2" borderId="4" xfId="0" applyNumberFormat="1" applyFont="1" applyFill="1" applyBorder="1" applyAlignment="1">
      <alignment horizontal="right"/>
    </xf>
    <xf numFmtId="169" fontId="8" fillId="2" borderId="4" xfId="0" applyNumberFormat="1" applyFont="1" applyFill="1" applyBorder="1" applyAlignment="1">
      <alignment horizontal="right"/>
    </xf>
    <xf numFmtId="0" fontId="8" fillId="2" borderId="4" xfId="0" applyFont="1" applyFill="1" applyBorder="1" applyAlignment="1">
      <alignment horizontal="right"/>
    </xf>
    <xf numFmtId="167" fontId="8" fillId="2" borderId="4" xfId="0" applyNumberFormat="1" applyFont="1" applyFill="1" applyBorder="1" applyAlignment="1">
      <alignment horizontal="right"/>
    </xf>
    <xf numFmtId="0" fontId="8" fillId="2" borderId="1" xfId="0" applyFont="1" applyFill="1" applyBorder="1" applyAlignment="1"/>
    <xf numFmtId="169" fontId="0" fillId="0" borderId="4" xfId="0" applyNumberFormat="1" applyFill="1" applyBorder="1"/>
    <xf numFmtId="0" fontId="0" fillId="5" borderId="4" xfId="0" applyFill="1" applyBorder="1" applyAlignment="1">
      <alignment horizontal="center"/>
    </xf>
    <xf numFmtId="168" fontId="8" fillId="2" borderId="4" xfId="0" applyNumberFormat="1" applyFont="1" applyFill="1" applyBorder="1"/>
    <xf numFmtId="169" fontId="8" fillId="2" borderId="4" xfId="0" applyNumberFormat="1" applyFont="1" applyFill="1" applyBorder="1"/>
    <xf numFmtId="16" fontId="0" fillId="0" borderId="0" xfId="0" quotePrefix="1" applyNumberFormat="1" applyBorder="1" applyAlignment="1">
      <alignment vertical="center"/>
    </xf>
    <xf numFmtId="3" fontId="0" fillId="0" borderId="0" xfId="0" applyNumberFormat="1" applyBorder="1"/>
    <xf numFmtId="3" fontId="0" fillId="0" borderId="0" xfId="0" applyNumberFormat="1" applyFill="1" applyBorder="1"/>
    <xf numFmtId="166" fontId="5" fillId="0" borderId="0" xfId="0" applyNumberFormat="1" applyFont="1" applyFill="1"/>
    <xf numFmtId="0" fontId="2" fillId="0" borderId="0" xfId="0" applyFont="1"/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15" fillId="2" borderId="6" xfId="0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wrapText="1"/>
    </xf>
    <xf numFmtId="166" fontId="15" fillId="2" borderId="5" xfId="0" applyNumberFormat="1" applyFont="1" applyFill="1" applyBorder="1" applyAlignment="1">
      <alignment horizontal="center" wrapText="1"/>
    </xf>
    <xf numFmtId="168" fontId="17" fillId="2" borderId="3" xfId="0" applyNumberFormat="1" applyFont="1" applyFill="1" applyBorder="1" applyAlignment="1">
      <alignment horizontal="center" wrapText="1"/>
    </xf>
    <xf numFmtId="168" fontId="17" fillId="2" borderId="4" xfId="0" applyNumberFormat="1" applyFont="1" applyFill="1" applyBorder="1" applyAlignment="1">
      <alignment horizontal="center" wrapText="1"/>
    </xf>
    <xf numFmtId="3" fontId="13" fillId="0" borderId="4" xfId="0" applyNumberFormat="1" applyFont="1" applyFill="1" applyBorder="1"/>
    <xf numFmtId="166" fontId="13" fillId="0" borderId="4" xfId="0" applyNumberFormat="1" applyFont="1" applyFill="1" applyBorder="1"/>
    <xf numFmtId="164" fontId="13" fillId="0" borderId="4" xfId="0" applyNumberFormat="1" applyFont="1" applyFill="1" applyBorder="1"/>
    <xf numFmtId="1" fontId="13" fillId="0" borderId="4" xfId="0" applyNumberFormat="1" applyFont="1" applyFill="1" applyBorder="1"/>
    <xf numFmtId="0" fontId="17" fillId="2" borderId="4" xfId="0" applyFont="1" applyFill="1" applyBorder="1"/>
    <xf numFmtId="3" fontId="2" fillId="2" borderId="4" xfId="0" applyNumberFormat="1" applyFont="1" applyFill="1" applyBorder="1"/>
    <xf numFmtId="3" fontId="2" fillId="2" borderId="4" xfId="0" applyNumberFormat="1" applyFont="1" applyFill="1" applyBorder="1" applyAlignment="1"/>
    <xf numFmtId="166" fontId="2" fillId="2" borderId="4" xfId="0" applyNumberFormat="1" applyFont="1" applyFill="1" applyBorder="1" applyAlignment="1"/>
    <xf numFmtId="164" fontId="2" fillId="2" borderId="4" xfId="0" applyNumberFormat="1" applyFont="1" applyFill="1" applyBorder="1" applyAlignment="1"/>
    <xf numFmtId="1" fontId="2" fillId="2" borderId="4" xfId="0" applyNumberFormat="1" applyFont="1" applyFill="1" applyBorder="1" applyAlignment="1"/>
    <xf numFmtId="3" fontId="10" fillId="3" borderId="5" xfId="0" applyNumberFormat="1" applyFont="1" applyFill="1" applyBorder="1"/>
    <xf numFmtId="3" fontId="8" fillId="3" borderId="1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68" fontId="7" fillId="3" borderId="1" xfId="0" applyNumberFormat="1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3" fontId="8" fillId="3" borderId="6" xfId="0" applyNumberFormat="1" applyFont="1" applyFill="1" applyBorder="1"/>
    <xf numFmtId="3" fontId="8" fillId="3" borderId="6" xfId="0" applyNumberFormat="1" applyFont="1" applyFill="1" applyBorder="1" applyAlignment="1">
      <alignment horizontal="center" wrapText="1"/>
    </xf>
    <xf numFmtId="166" fontId="8" fillId="3" borderId="6" xfId="0" applyNumberFormat="1" applyFont="1" applyFill="1" applyBorder="1" applyAlignment="1">
      <alignment horizontal="center" wrapText="1"/>
    </xf>
    <xf numFmtId="168" fontId="7" fillId="3" borderId="5" xfId="0" applyNumberFormat="1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3" fontId="14" fillId="3" borderId="4" xfId="0" applyNumberFormat="1" applyFont="1" applyFill="1" applyBorder="1"/>
    <xf numFmtId="0" fontId="17" fillId="2" borderId="1" xfId="0" applyFont="1" applyFill="1" applyBorder="1"/>
    <xf numFmtId="0" fontId="6" fillId="2" borderId="2" xfId="0" applyFont="1" applyFill="1" applyBorder="1"/>
    <xf numFmtId="3" fontId="6" fillId="2" borderId="2" xfId="0" applyNumberFormat="1" applyFont="1" applyFill="1" applyBorder="1"/>
    <xf numFmtId="3" fontId="15" fillId="2" borderId="2" xfId="0" applyNumberFormat="1" applyFont="1" applyFill="1" applyBorder="1" applyAlignment="1">
      <alignment horizontal="center"/>
    </xf>
    <xf numFmtId="166" fontId="0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168" fontId="6" fillId="2" borderId="2" xfId="0" applyNumberFormat="1" applyFont="1" applyFill="1" applyBorder="1" applyAlignment="1"/>
    <xf numFmtId="168" fontId="6" fillId="2" borderId="3" xfId="0" applyNumberFormat="1" applyFont="1" applyFill="1" applyBorder="1" applyAlignment="1"/>
    <xf numFmtId="0" fontId="17" fillId="2" borderId="5" xfId="0" applyFont="1" applyFill="1" applyBorder="1"/>
    <xf numFmtId="0" fontId="6" fillId="2" borderId="5" xfId="0" applyFont="1" applyFill="1" applyBorder="1"/>
    <xf numFmtId="3" fontId="6" fillId="2" borderId="5" xfId="0" applyNumberFormat="1" applyFont="1" applyFill="1" applyBorder="1"/>
    <xf numFmtId="168" fontId="17" fillId="2" borderId="1" xfId="0" applyNumberFormat="1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0" fontId="15" fillId="2" borderId="6" xfId="0" applyFont="1" applyFill="1" applyBorder="1"/>
    <xf numFmtId="3" fontId="15" fillId="2" borderId="6" xfId="0" applyNumberFormat="1" applyFont="1" applyFill="1" applyBorder="1"/>
    <xf numFmtId="3" fontId="15" fillId="2" borderId="6" xfId="0" applyNumberFormat="1" applyFont="1" applyFill="1" applyBorder="1" applyAlignment="1">
      <alignment horizontal="center" wrapText="1"/>
    </xf>
    <xf numFmtId="166" fontId="15" fillId="2" borderId="6" xfId="0" applyNumberFormat="1" applyFont="1" applyFill="1" applyBorder="1" applyAlignment="1">
      <alignment horizontal="center" wrapText="1"/>
    </xf>
    <xf numFmtId="168" fontId="17" fillId="2" borderId="5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right"/>
    </xf>
    <xf numFmtId="3" fontId="18" fillId="2" borderId="4" xfId="0" applyNumberFormat="1" applyFont="1" applyFill="1" applyBorder="1" applyAlignment="1">
      <alignment horizontal="center" wrapText="1"/>
    </xf>
    <xf numFmtId="1" fontId="0" fillId="0" borderId="4" xfId="2" applyNumberFormat="1" applyFont="1" applyBorder="1" applyAlignment="1">
      <alignment horizontal="right"/>
    </xf>
    <xf numFmtId="166" fontId="0" fillId="0" borderId="4" xfId="0" applyNumberFormat="1" applyFont="1" applyBorder="1" applyAlignment="1">
      <alignment horizontal="right"/>
    </xf>
    <xf numFmtId="166" fontId="0" fillId="0" borderId="4" xfId="2" applyNumberFormat="1" applyFont="1" applyBorder="1" applyAlignment="1">
      <alignment horizontal="right"/>
    </xf>
    <xf numFmtId="0" fontId="0" fillId="0" borderId="4" xfId="0" applyNumberFormat="1" applyFill="1" applyBorder="1" applyAlignment="1">
      <alignment horizontal="right"/>
    </xf>
    <xf numFmtId="0" fontId="0" fillId="0" borderId="4" xfId="0" applyFont="1" applyBorder="1" applyAlignment="1">
      <alignment horizontal="right"/>
    </xf>
    <xf numFmtId="1" fontId="0" fillId="5" borderId="4" xfId="2" applyNumberFormat="1" applyFont="1" applyFill="1" applyBorder="1" applyAlignment="1">
      <alignment horizontal="right"/>
    </xf>
    <xf numFmtId="166" fontId="0" fillId="5" borderId="4" xfId="0" applyNumberFormat="1" applyFont="1" applyFill="1" applyBorder="1" applyAlignment="1">
      <alignment horizontal="right"/>
    </xf>
    <xf numFmtId="166" fontId="0" fillId="5" borderId="4" xfId="2" applyNumberFormat="1" applyFont="1" applyFill="1" applyBorder="1" applyAlignment="1">
      <alignment horizontal="right"/>
    </xf>
    <xf numFmtId="0" fontId="0" fillId="5" borderId="4" xfId="0" applyNumberFormat="1" applyFill="1" applyBorder="1" applyAlignment="1">
      <alignment horizontal="right"/>
    </xf>
    <xf numFmtId="0" fontId="0" fillId="5" borderId="4" xfId="0" applyFont="1" applyFill="1" applyBorder="1" applyAlignment="1">
      <alignment horizontal="right"/>
    </xf>
    <xf numFmtId="166" fontId="0" fillId="0" borderId="4" xfId="0" applyNumberFormat="1" applyFont="1" applyFill="1" applyBorder="1" applyAlignment="1">
      <alignment horizontal="right"/>
    </xf>
    <xf numFmtId="166" fontId="0" fillId="0" borderId="4" xfId="2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1" fontId="0" fillId="0" borderId="4" xfId="2" applyNumberFormat="1" applyFont="1" applyFill="1" applyBorder="1" applyAlignment="1">
      <alignment horizontal="right"/>
    </xf>
    <xf numFmtId="1" fontId="0" fillId="0" borderId="4" xfId="0" applyNumberFormat="1" applyFill="1" applyBorder="1" applyAlignment="1">
      <alignment horizontal="right"/>
    </xf>
    <xf numFmtId="0" fontId="6" fillId="2" borderId="13" xfId="0" applyFont="1" applyFill="1" applyBorder="1"/>
    <xf numFmtId="0" fontId="17" fillId="2" borderId="14" xfId="0" applyFont="1" applyFill="1" applyBorder="1"/>
    <xf numFmtId="0" fontId="17" fillId="2" borderId="2" xfId="0" applyFont="1" applyFill="1" applyBorder="1"/>
    <xf numFmtId="3" fontId="17" fillId="2" borderId="4" xfId="0" applyNumberFormat="1" applyFont="1" applyFill="1" applyBorder="1"/>
    <xf numFmtId="3" fontId="15" fillId="2" borderId="4" xfId="0" applyNumberFormat="1" applyFont="1" applyFill="1" applyBorder="1"/>
    <xf numFmtId="3" fontId="15" fillId="2" borderId="4" xfId="0" applyNumberFormat="1" applyFont="1" applyFill="1" applyBorder="1" applyAlignment="1">
      <alignment horizontal="right"/>
    </xf>
    <xf numFmtId="166" fontId="15" fillId="2" borderId="4" xfId="0" applyNumberFormat="1" applyFont="1" applyFill="1" applyBorder="1" applyAlignment="1">
      <alignment horizontal="right"/>
    </xf>
    <xf numFmtId="0" fontId="17" fillId="2" borderId="4" xfId="0" applyFont="1" applyFill="1" applyBorder="1" applyAlignment="1">
      <alignment horizontal="right"/>
    </xf>
    <xf numFmtId="0" fontId="9" fillId="0" borderId="0" xfId="0" applyFont="1"/>
    <xf numFmtId="2" fontId="6" fillId="2" borderId="7" xfId="0" applyNumberFormat="1" applyFont="1" applyFill="1" applyBorder="1"/>
    <xf numFmtId="2" fontId="17" fillId="2" borderId="10" xfId="0" applyNumberFormat="1" applyFont="1" applyFill="1" applyBorder="1"/>
    <xf numFmtId="2" fontId="17" fillId="2" borderId="2" xfId="0" applyNumberFormat="1" applyFont="1" applyFill="1" applyBorder="1"/>
    <xf numFmtId="164" fontId="17" fillId="2" borderId="4" xfId="0" applyNumberFormat="1" applyFont="1" applyFill="1" applyBorder="1"/>
    <xf numFmtId="164" fontId="15" fillId="2" borderId="4" xfId="0" applyNumberFormat="1" applyFont="1" applyFill="1" applyBorder="1"/>
    <xf numFmtId="164" fontId="15" fillId="2" borderId="4" xfId="0" applyNumberFormat="1" applyFont="1" applyFill="1" applyBorder="1" applyAlignment="1">
      <alignment horizontal="right"/>
    </xf>
    <xf numFmtId="1" fontId="2" fillId="2" borderId="4" xfId="0" applyNumberFormat="1" applyFont="1" applyFill="1" applyBorder="1"/>
    <xf numFmtId="3" fontId="17" fillId="2" borderId="4" xfId="0" applyNumberFormat="1" applyFont="1" applyFill="1" applyBorder="1" applyAlignment="1">
      <alignment horizontal="right"/>
    </xf>
    <xf numFmtId="2" fontId="8" fillId="0" borderId="0" xfId="0" applyNumberFormat="1" applyFont="1"/>
    <xf numFmtId="2" fontId="6" fillId="2" borderId="8" xfId="0" applyNumberFormat="1" applyFont="1" applyFill="1" applyBorder="1"/>
    <xf numFmtId="2" fontId="17" fillId="2" borderId="9" xfId="0" applyNumberFormat="1" applyFont="1" applyFill="1" applyBorder="1"/>
    <xf numFmtId="166" fontId="17" fillId="2" borderId="4" xfId="0" applyNumberFormat="1" applyFont="1" applyFill="1" applyBorder="1"/>
    <xf numFmtId="166" fontId="17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vertical="center"/>
    </xf>
    <xf numFmtId="49" fontId="5" fillId="0" borderId="0" xfId="0" applyNumberFormat="1" applyFont="1"/>
    <xf numFmtId="0" fontId="0" fillId="0" borderId="4" xfId="2" applyNumberFormat="1" applyFont="1" applyFill="1" applyBorder="1" applyAlignment="1">
      <alignment horizontal="right"/>
    </xf>
    <xf numFmtId="166" fontId="0" fillId="0" borderId="4" xfId="0" applyNumberFormat="1" applyFont="1" applyFill="1" applyBorder="1"/>
    <xf numFmtId="0" fontId="0" fillId="0" borderId="4" xfId="0" applyNumberFormat="1" applyFont="1" applyFill="1" applyBorder="1" applyAlignment="1">
      <alignment horizontal="right"/>
    </xf>
    <xf numFmtId="0" fontId="0" fillId="5" borderId="4" xfId="0" applyNumberFormat="1" applyFont="1" applyFill="1" applyBorder="1" applyAlignment="1">
      <alignment horizontal="right"/>
    </xf>
    <xf numFmtId="0" fontId="13" fillId="0" borderId="4" xfId="0" applyFont="1" applyFill="1" applyBorder="1" applyAlignment="1">
      <alignment horizontal="right"/>
    </xf>
    <xf numFmtId="166" fontId="13" fillId="0" borderId="4" xfId="0" applyNumberFormat="1" applyFont="1" applyFill="1" applyBorder="1" applyAlignment="1">
      <alignment horizontal="right"/>
    </xf>
    <xf numFmtId="0" fontId="13" fillId="0" borderId="4" xfId="0" applyNumberFormat="1" applyFont="1" applyFill="1" applyBorder="1" applyAlignment="1">
      <alignment horizontal="right"/>
    </xf>
    <xf numFmtId="0" fontId="0" fillId="5" borderId="4" xfId="2" applyNumberFormat="1" applyFont="1" applyFill="1" applyBorder="1" applyAlignment="1">
      <alignment horizontal="right"/>
    </xf>
    <xf numFmtId="1" fontId="2" fillId="2" borderId="0" xfId="0" applyNumberFormat="1" applyFont="1" applyFill="1"/>
    <xf numFmtId="1" fontId="17" fillId="2" borderId="4" xfId="0" applyNumberFormat="1" applyFont="1" applyFill="1" applyBorder="1" applyAlignment="1">
      <alignment horizontal="right"/>
    </xf>
    <xf numFmtId="3" fontId="0" fillId="0" borderId="4" xfId="0" applyNumberFormat="1" applyFont="1" applyFill="1" applyBorder="1" applyAlignment="1">
      <alignment horizontal="right"/>
    </xf>
    <xf numFmtId="1" fontId="15" fillId="2" borderId="4" xfId="0" applyNumberFormat="1" applyFont="1" applyFill="1" applyBorder="1" applyAlignment="1">
      <alignment horizontal="right"/>
    </xf>
    <xf numFmtId="164" fontId="17" fillId="2" borderId="4" xfId="0" applyNumberFormat="1" applyFont="1" applyFill="1" applyBorder="1" applyAlignment="1">
      <alignment horizontal="right"/>
    </xf>
    <xf numFmtId="0" fontId="17" fillId="6" borderId="5" xfId="0" applyFont="1" applyFill="1" applyBorder="1"/>
    <xf numFmtId="0" fontId="6" fillId="6" borderId="5" xfId="0" applyFont="1" applyFill="1" applyBorder="1"/>
    <xf numFmtId="3" fontId="6" fillId="6" borderId="5" xfId="0" applyNumberFormat="1" applyFont="1" applyFill="1" applyBorder="1"/>
    <xf numFmtId="0" fontId="15" fillId="6" borderId="6" xfId="0" applyFont="1" applyFill="1" applyBorder="1"/>
    <xf numFmtId="3" fontId="15" fillId="6" borderId="6" xfId="0" applyNumberFormat="1" applyFont="1" applyFill="1" applyBorder="1"/>
    <xf numFmtId="0" fontId="18" fillId="6" borderId="1" xfId="0" applyFont="1" applyFill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3" fontId="18" fillId="6" borderId="4" xfId="0" applyNumberFormat="1" applyFont="1" applyFill="1" applyBorder="1" applyAlignment="1">
      <alignment horizontal="center" wrapText="1"/>
    </xf>
    <xf numFmtId="3" fontId="0" fillId="5" borderId="4" xfId="0" applyNumberFormat="1" applyFont="1" applyFill="1" applyBorder="1" applyAlignment="1">
      <alignment horizontal="right"/>
    </xf>
    <xf numFmtId="0" fontId="6" fillId="6" borderId="13" xfId="0" applyFont="1" applyFill="1" applyBorder="1"/>
    <xf numFmtId="0" fontId="17" fillId="6" borderId="14" xfId="0" applyFont="1" applyFill="1" applyBorder="1"/>
    <xf numFmtId="0" fontId="17" fillId="6" borderId="2" xfId="0" applyFont="1" applyFill="1" applyBorder="1"/>
    <xf numFmtId="3" fontId="17" fillId="6" borderId="4" xfId="0" applyNumberFormat="1" applyFont="1" applyFill="1" applyBorder="1"/>
    <xf numFmtId="3" fontId="15" fillId="6" borderId="4" xfId="0" applyNumberFormat="1" applyFont="1" applyFill="1" applyBorder="1" applyAlignment="1">
      <alignment horizontal="right"/>
    </xf>
    <xf numFmtId="166" fontId="15" fillId="6" borderId="4" xfId="0" applyNumberFormat="1" applyFont="1" applyFill="1" applyBorder="1" applyAlignment="1">
      <alignment horizontal="right"/>
    </xf>
    <xf numFmtId="0" fontId="17" fillId="6" borderId="4" xfId="0" applyFont="1" applyFill="1" applyBorder="1" applyAlignment="1">
      <alignment horizontal="right"/>
    </xf>
    <xf numFmtId="2" fontId="6" fillId="6" borderId="7" xfId="0" applyNumberFormat="1" applyFont="1" applyFill="1" applyBorder="1"/>
    <xf numFmtId="2" fontId="17" fillId="6" borderId="10" xfId="0" applyNumberFormat="1" applyFont="1" applyFill="1" applyBorder="1"/>
    <xf numFmtId="2" fontId="17" fillId="6" borderId="2" xfId="0" applyNumberFormat="1" applyFont="1" applyFill="1" applyBorder="1"/>
    <xf numFmtId="3" fontId="17" fillId="6" borderId="4" xfId="0" applyNumberFormat="1" applyFont="1" applyFill="1" applyBorder="1" applyAlignment="1">
      <alignment horizontal="right"/>
    </xf>
    <xf numFmtId="164" fontId="15" fillId="6" borderId="4" xfId="0" applyNumberFormat="1" applyFont="1" applyFill="1" applyBorder="1" applyAlignment="1">
      <alignment horizontal="right"/>
    </xf>
    <xf numFmtId="1" fontId="15" fillId="6" borderId="4" xfId="0" applyNumberFormat="1" applyFont="1" applyFill="1" applyBorder="1" applyAlignment="1">
      <alignment horizontal="right"/>
    </xf>
    <xf numFmtId="1" fontId="17" fillId="6" borderId="4" xfId="0" applyNumberFormat="1" applyFont="1" applyFill="1" applyBorder="1" applyAlignment="1">
      <alignment horizontal="right"/>
    </xf>
    <xf numFmtId="2" fontId="6" fillId="6" borderId="8" xfId="0" applyNumberFormat="1" applyFont="1" applyFill="1" applyBorder="1"/>
    <xf numFmtId="2" fontId="17" fillId="6" borderId="9" xfId="0" applyNumberFormat="1" applyFont="1" applyFill="1" applyBorder="1"/>
    <xf numFmtId="166" fontId="17" fillId="6" borderId="4" xfId="0" applyNumberFormat="1" applyFont="1" applyFill="1" applyBorder="1" applyAlignment="1">
      <alignment horizontal="right"/>
    </xf>
    <xf numFmtId="164" fontId="17" fillId="6" borderId="4" xfId="0" applyNumberFormat="1" applyFont="1" applyFill="1" applyBorder="1" applyAlignment="1">
      <alignment horizontal="right"/>
    </xf>
    <xf numFmtId="0" fontId="0" fillId="0" borderId="1" xfId="2" applyNumberFormat="1" applyFont="1" applyFill="1" applyBorder="1"/>
    <xf numFmtId="49" fontId="0" fillId="0" borderId="4" xfId="0" applyNumberFormat="1" applyFill="1" applyBorder="1"/>
    <xf numFmtId="0" fontId="0" fillId="0" borderId="0" xfId="2" applyNumberFormat="1" applyFont="1" applyFill="1"/>
    <xf numFmtId="0" fontId="13" fillId="5" borderId="4" xfId="0" applyNumberFormat="1" applyFont="1" applyFill="1" applyBorder="1" applyAlignment="1">
      <alignment horizontal="right"/>
    </xf>
    <xf numFmtId="3" fontId="15" fillId="6" borderId="4" xfId="0" applyNumberFormat="1" applyFont="1" applyFill="1" applyBorder="1"/>
    <xf numFmtId="166" fontId="15" fillId="6" borderId="4" xfId="0" applyNumberFormat="1" applyFont="1" applyFill="1" applyBorder="1"/>
    <xf numFmtId="0" fontId="17" fillId="6" borderId="4" xfId="0" applyFont="1" applyFill="1" applyBorder="1"/>
    <xf numFmtId="164" fontId="15" fillId="6" borderId="4" xfId="0" applyNumberFormat="1" applyFont="1" applyFill="1" applyBorder="1"/>
    <xf numFmtId="1" fontId="15" fillId="6" borderId="4" xfId="0" applyNumberFormat="1" applyFont="1" applyFill="1" applyBorder="1"/>
    <xf numFmtId="1" fontId="17" fillId="6" borderId="4" xfId="0" applyNumberFormat="1" applyFont="1" applyFill="1" applyBorder="1"/>
    <xf numFmtId="166" fontId="17" fillId="6" borderId="4" xfId="0" applyNumberFormat="1" applyFont="1" applyFill="1" applyBorder="1"/>
    <xf numFmtId="164" fontId="17" fillId="6" borderId="4" xfId="0" applyNumberFormat="1" applyFont="1" applyFill="1" applyBorder="1"/>
    <xf numFmtId="164" fontId="15" fillId="2" borderId="6" xfId="0" applyNumberFormat="1" applyFont="1" applyFill="1" applyBorder="1" applyAlignment="1">
      <alignment horizontal="center" wrapText="1"/>
    </xf>
    <xf numFmtId="0" fontId="0" fillId="0" borderId="5" xfId="0" applyFill="1" applyBorder="1"/>
    <xf numFmtId="0" fontId="0" fillId="0" borderId="5" xfId="2" applyNumberFormat="1" applyFont="1" applyFill="1" applyBorder="1" applyAlignment="1">
      <alignment horizontal="right"/>
    </xf>
    <xf numFmtId="0" fontId="0" fillId="0" borderId="6" xfId="0" applyFill="1" applyBorder="1"/>
    <xf numFmtId="0" fontId="0" fillId="0" borderId="6" xfId="2" applyNumberFormat="1" applyFont="1" applyFill="1" applyBorder="1" applyAlignment="1">
      <alignment horizontal="right"/>
    </xf>
    <xf numFmtId="49" fontId="0" fillId="0" borderId="5" xfId="0" applyNumberFormat="1" applyFill="1" applyBorder="1"/>
    <xf numFmtId="49" fontId="0" fillId="0" borderId="6" xfId="0" applyNumberFormat="1" applyFill="1" applyBorder="1"/>
    <xf numFmtId="0" fontId="0" fillId="0" borderId="4" xfId="0" applyNumberFormat="1" applyFill="1" applyBorder="1"/>
    <xf numFmtId="166" fontId="0" fillId="0" borderId="0" xfId="0" applyNumberFormat="1"/>
    <xf numFmtId="0" fontId="5" fillId="6" borderId="13" xfId="0" applyFont="1" applyFill="1" applyBorder="1"/>
    <xf numFmtId="0" fontId="4" fillId="6" borderId="1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6" borderId="8" xfId="0" applyFont="1" applyFill="1" applyBorder="1" applyAlignment="1"/>
    <xf numFmtId="3" fontId="15" fillId="6" borderId="9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3" fontId="0" fillId="0" borderId="3" xfId="0" applyNumberFormat="1" applyFont="1" applyFill="1" applyBorder="1" applyAlignment="1"/>
    <xf numFmtId="166" fontId="6" fillId="0" borderId="4" xfId="0" applyNumberFormat="1" applyFont="1" applyFill="1" applyBorder="1" applyAlignment="1"/>
    <xf numFmtId="167" fontId="13" fillId="0" borderId="4" xfId="0" applyNumberFormat="1" applyFont="1" applyFill="1" applyBorder="1" applyAlignment="1"/>
    <xf numFmtId="3" fontId="2" fillId="2" borderId="3" xfId="0" applyNumberFormat="1" applyFont="1" applyFill="1" applyBorder="1" applyAlignment="1"/>
    <xf numFmtId="164" fontId="2" fillId="6" borderId="1" xfId="0" applyNumberFormat="1" applyFont="1" applyFill="1" applyBorder="1" applyAlignment="1"/>
    <xf numFmtId="166" fontId="2" fillId="6" borderId="4" xfId="0" applyNumberFormat="1" applyFont="1" applyFill="1" applyBorder="1" applyAlignment="1"/>
    <xf numFmtId="167" fontId="2" fillId="6" borderId="4" xfId="0" applyNumberFormat="1" applyFont="1" applyFill="1" applyBorder="1" applyAlignment="1"/>
    <xf numFmtId="0" fontId="2" fillId="6" borderId="1" xfId="0" applyFont="1" applyFill="1" applyBorder="1" applyAlignment="1">
      <alignment horizontal="right"/>
    </xf>
    <xf numFmtId="0" fontId="0" fillId="7" borderId="3" xfId="0" applyFont="1" applyFill="1" applyBorder="1" applyAlignment="1">
      <alignment horizontal="right"/>
    </xf>
    <xf numFmtId="3" fontId="2" fillId="6" borderId="1" xfId="0" applyNumberFormat="1" applyFont="1" applyFill="1" applyBorder="1" applyAlignment="1"/>
    <xf numFmtId="0" fontId="17" fillId="8" borderId="4" xfId="0" applyFont="1" applyFill="1" applyBorder="1" applyAlignment="1">
      <alignment horizontal="right"/>
    </xf>
    <xf numFmtId="0" fontId="0" fillId="8" borderId="4" xfId="0" applyFont="1" applyFill="1" applyBorder="1"/>
    <xf numFmtId="3" fontId="2" fillId="8" borderId="4" xfId="0" applyNumberFormat="1" applyFont="1" applyFill="1" applyBorder="1" applyAlignment="1"/>
    <xf numFmtId="0" fontId="2" fillId="6" borderId="3" xfId="0" applyFont="1" applyFill="1" applyBorder="1" applyAlignment="1"/>
    <xf numFmtId="0" fontId="17" fillId="8" borderId="5" xfId="0" applyFont="1" applyFill="1" applyBorder="1"/>
    <xf numFmtId="0" fontId="6" fillId="8" borderId="5" xfId="0" applyFont="1" applyFill="1" applyBorder="1"/>
    <xf numFmtId="3" fontId="6" fillId="8" borderId="5" xfId="0" applyNumberFormat="1" applyFont="1" applyFill="1" applyBorder="1"/>
    <xf numFmtId="3" fontId="15" fillId="8" borderId="5" xfId="0" applyNumberFormat="1" applyFont="1" applyFill="1" applyBorder="1" applyAlignment="1">
      <alignment horizontal="center" wrapText="1"/>
    </xf>
    <xf numFmtId="168" fontId="17" fillId="8" borderId="5" xfId="0" applyNumberFormat="1" applyFont="1" applyFill="1" applyBorder="1" applyAlignment="1">
      <alignment horizontal="center" wrapText="1"/>
    </xf>
    <xf numFmtId="3" fontId="15" fillId="8" borderId="1" xfId="0" applyNumberFormat="1" applyFont="1" applyFill="1" applyBorder="1" applyAlignment="1">
      <alignment horizontal="center"/>
    </xf>
    <xf numFmtId="0" fontId="0" fillId="9" borderId="2" xfId="0" applyFont="1" applyFill="1" applyBorder="1" applyAlignment="1">
      <alignment horizontal="center"/>
    </xf>
    <xf numFmtId="0" fontId="0" fillId="9" borderId="3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 wrapText="1"/>
    </xf>
    <xf numFmtId="0" fontId="15" fillId="8" borderId="6" xfId="0" applyFont="1" applyFill="1" applyBorder="1"/>
    <xf numFmtId="3" fontId="15" fillId="8" borderId="8" xfId="0" applyNumberFormat="1" applyFont="1" applyFill="1" applyBorder="1"/>
    <xf numFmtId="0" fontId="0" fillId="9" borderId="6" xfId="0" applyFont="1" applyFill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3" fontId="15" fillId="8" borderId="4" xfId="0" applyNumberFormat="1" applyFont="1" applyFill="1" applyBorder="1" applyAlignment="1">
      <alignment horizontal="center" wrapText="1"/>
    </xf>
    <xf numFmtId="0" fontId="0" fillId="9" borderId="6" xfId="0" applyFont="1" applyFill="1" applyBorder="1" applyAlignment="1"/>
    <xf numFmtId="0" fontId="18" fillId="8" borderId="1" xfId="0" applyFont="1" applyFill="1" applyBorder="1" applyAlignment="1">
      <alignment horizontal="right"/>
    </xf>
    <xf numFmtId="3" fontId="18" fillId="8" borderId="4" xfId="0" applyNumberFormat="1" applyFont="1" applyFill="1" applyBorder="1"/>
    <xf numFmtId="0" fontId="15" fillId="2" borderId="3" xfId="0" applyFont="1" applyFill="1" applyBorder="1"/>
    <xf numFmtId="3" fontId="15" fillId="2" borderId="5" xfId="0" applyNumberFormat="1" applyFont="1" applyFill="1" applyBorder="1" applyAlignment="1">
      <alignment horizontal="center" wrapText="1"/>
    </xf>
    <xf numFmtId="166" fontId="15" fillId="2" borderId="5" xfId="0" applyNumberFormat="1" applyFont="1" applyFill="1" applyBorder="1" applyAlignment="1">
      <alignment horizontal="center" wrapText="1"/>
    </xf>
    <xf numFmtId="168" fontId="17" fillId="2" borderId="5" xfId="0" applyNumberFormat="1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3" fontId="15" fillId="6" borderId="8" xfId="0" applyNumberFormat="1" applyFont="1" applyFill="1" applyBorder="1"/>
    <xf numFmtId="0" fontId="0" fillId="2" borderId="6" xfId="0" applyFont="1" applyFill="1" applyBorder="1" applyAlignment="1">
      <alignment horizontal="center" wrapText="1"/>
    </xf>
    <xf numFmtId="166" fontId="0" fillId="2" borderId="6" xfId="0" applyNumberFormat="1" applyFont="1" applyFill="1" applyBorder="1" applyAlignment="1">
      <alignment horizontal="center" wrapText="1"/>
    </xf>
    <xf numFmtId="0" fontId="0" fillId="2" borderId="6" xfId="0" applyFont="1" applyFill="1" applyBorder="1" applyAlignment="1"/>
    <xf numFmtId="0" fontId="13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4" xfId="0" applyNumberFormat="1" applyFont="1" applyFill="1" applyBorder="1" applyAlignment="1" applyProtection="1">
      <alignment horizontal="center"/>
    </xf>
    <xf numFmtId="0" fontId="0" fillId="5" borderId="4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166" fontId="2" fillId="2" borderId="0" xfId="0" applyNumberFormat="1" applyFont="1" applyFill="1"/>
    <xf numFmtId="167" fontId="15" fillId="6" borderId="4" xfId="0" applyNumberFormat="1" applyFont="1" applyFill="1" applyBorder="1" applyAlignment="1">
      <alignment horizontal="center"/>
    </xf>
    <xf numFmtId="3" fontId="15" fillId="2" borderId="6" xfId="0" applyNumberFormat="1" applyFont="1" applyFill="1" applyBorder="1" applyAlignment="1">
      <alignment horizontal="center" wrapText="1"/>
    </xf>
    <xf numFmtId="166" fontId="0" fillId="0" borderId="4" xfId="2" applyNumberFormat="1" applyFont="1" applyFill="1" applyBorder="1"/>
    <xf numFmtId="2" fontId="0" fillId="0" borderId="4" xfId="0" applyNumberFormat="1" applyFont="1" applyFill="1" applyBorder="1" applyAlignment="1">
      <alignment horizontal="right"/>
    </xf>
    <xf numFmtId="0" fontId="0" fillId="0" borderId="1" xfId="2" applyNumberFormat="1" applyFont="1" applyBorder="1" applyAlignment="1">
      <alignment horizontal="center"/>
    </xf>
    <xf numFmtId="49" fontId="0" fillId="0" borderId="4" xfId="0" applyNumberFormat="1" applyFont="1" applyBorder="1"/>
    <xf numFmtId="0" fontId="0" fillId="0" borderId="0" xfId="2" applyNumberFormat="1" applyFont="1" applyAlignment="1">
      <alignment horizontal="center"/>
    </xf>
    <xf numFmtId="2" fontId="10" fillId="0" borderId="0" xfId="0" applyNumberFormat="1" applyFont="1" applyFill="1" applyBorder="1" applyAlignment="1"/>
    <xf numFmtId="0" fontId="4" fillId="6" borderId="13" xfId="0" applyFont="1" applyFill="1" applyBorder="1" applyAlignment="1"/>
    <xf numFmtId="168" fontId="8" fillId="6" borderId="12" xfId="0" applyNumberFormat="1" applyFont="1" applyFill="1" applyBorder="1" applyAlignment="1">
      <alignment horizontal="center" wrapText="1"/>
    </xf>
    <xf numFmtId="168" fontId="8" fillId="6" borderId="14" xfId="0" applyNumberFormat="1" applyFont="1" applyFill="1" applyBorder="1" applyAlignment="1">
      <alignment horizontal="center" wrapText="1"/>
    </xf>
    <xf numFmtId="168" fontId="8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0" fontId="4" fillId="6" borderId="8" xfId="0" applyFont="1" applyFill="1" applyBorder="1" applyAlignment="1"/>
    <xf numFmtId="0" fontId="4" fillId="6" borderId="0" xfId="0" applyFont="1" applyFill="1" applyBorder="1" applyAlignment="1">
      <alignment horizontal="center"/>
    </xf>
    <xf numFmtId="168" fontId="8" fillId="6" borderId="9" xfId="0" applyNumberFormat="1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6" fillId="0" borderId="1" xfId="0" applyFont="1" applyFill="1" applyBorder="1"/>
    <xf numFmtId="168" fontId="5" fillId="0" borderId="2" xfId="0" applyNumberFormat="1" applyFont="1" applyFill="1" applyBorder="1" applyAlignment="1"/>
    <xf numFmtId="167" fontId="9" fillId="0" borderId="3" xfId="0" applyNumberFormat="1" applyFont="1" applyFill="1" applyBorder="1" applyAlignment="1">
      <alignment wrapText="1"/>
    </xf>
    <xf numFmtId="2" fontId="9" fillId="0" borderId="4" xfId="0" applyNumberFormat="1" applyFont="1" applyFill="1" applyBorder="1" applyAlignment="1">
      <alignment wrapText="1"/>
    </xf>
    <xf numFmtId="167" fontId="5" fillId="0" borderId="3" xfId="0" applyNumberFormat="1" applyFont="1" applyFill="1" applyBorder="1" applyAlignment="1"/>
    <xf numFmtId="2" fontId="5" fillId="0" borderId="4" xfId="0" applyNumberFormat="1" applyFont="1" applyFill="1" applyBorder="1" applyAlignment="1"/>
    <xf numFmtId="2" fontId="10" fillId="0" borderId="4" xfId="0" applyNumberFormat="1" applyFont="1" applyFill="1" applyBorder="1" applyAlignment="1"/>
    <xf numFmtId="168" fontId="5" fillId="0" borderId="12" xfId="0" applyNumberFormat="1" applyFont="1" applyFill="1" applyBorder="1" applyAlignment="1"/>
    <xf numFmtId="168" fontId="4" fillId="2" borderId="2" xfId="0" applyNumberFormat="1" applyFont="1" applyFill="1" applyBorder="1" applyAlignment="1"/>
    <xf numFmtId="167" fontId="4" fillId="2" borderId="3" xfId="0" applyNumberFormat="1" applyFont="1" applyFill="1" applyBorder="1" applyAlignment="1"/>
    <xf numFmtId="167" fontId="4" fillId="6" borderId="4" xfId="0" applyNumberFormat="1" applyFont="1" applyFill="1" applyBorder="1" applyAlignment="1"/>
    <xf numFmtId="2" fontId="4" fillId="6" borderId="4" xfId="0" applyNumberFormat="1" applyFont="1" applyFill="1" applyBorder="1" applyAlignment="1"/>
    <xf numFmtId="0" fontId="10" fillId="6" borderId="1" xfId="0" applyFont="1" applyFill="1" applyBorder="1" applyAlignment="1">
      <alignment horizontal="right"/>
    </xf>
    <xf numFmtId="0" fontId="0" fillId="7" borderId="11" xfId="0" applyFill="1" applyBorder="1" applyAlignment="1"/>
    <xf numFmtId="0" fontId="0" fillId="7" borderId="3" xfId="0" applyFill="1" applyBorder="1" applyAlignment="1"/>
    <xf numFmtId="3" fontId="0" fillId="6" borderId="4" xfId="0" applyNumberFormat="1" applyFill="1" applyBorder="1" applyAlignment="1"/>
    <xf numFmtId="2" fontId="0" fillId="10" borderId="4" xfId="0" applyNumberFormat="1" applyFill="1" applyBorder="1" applyAlignment="1"/>
    <xf numFmtId="0" fontId="5" fillId="0" borderId="7" xfId="0" applyFont="1" applyFill="1" applyBorder="1" applyAlignment="1"/>
    <xf numFmtId="0" fontId="8" fillId="8" borderId="1" xfId="0" applyFont="1" applyFill="1" applyBorder="1"/>
    <xf numFmtId="0" fontId="8" fillId="8" borderId="2" xfId="0" applyFont="1" applyFill="1" applyBorder="1"/>
    <xf numFmtId="0" fontId="8" fillId="8" borderId="3" xfId="0" applyFont="1" applyFill="1" applyBorder="1"/>
    <xf numFmtId="168" fontId="8" fillId="8" borderId="4" xfId="0" applyNumberFormat="1" applyFont="1" applyFill="1" applyBorder="1" applyAlignment="1">
      <alignment horizontal="center" wrapText="1"/>
    </xf>
    <xf numFmtId="168" fontId="8" fillId="9" borderId="4" xfId="0" applyNumberFormat="1" applyFont="1" applyFill="1" applyBorder="1" applyAlignment="1">
      <alignment horizontal="center" wrapText="1"/>
    </xf>
    <xf numFmtId="2" fontId="8" fillId="8" borderId="5" xfId="0" applyNumberFormat="1" applyFont="1" applyFill="1" applyBorder="1" applyAlignment="1">
      <alignment horizontal="center" wrapText="1"/>
    </xf>
    <xf numFmtId="0" fontId="8" fillId="8" borderId="4" xfId="0" applyFont="1" applyFill="1" applyBorder="1"/>
    <xf numFmtId="3" fontId="8" fillId="8" borderId="4" xfId="0" applyNumberFormat="1" applyFont="1" applyFill="1" applyBorder="1"/>
    <xf numFmtId="168" fontId="8" fillId="8" borderId="4" xfId="0" applyNumberFormat="1" applyFont="1" applyFill="1" applyBorder="1" applyAlignment="1">
      <alignment horizontal="center" wrapText="1"/>
    </xf>
    <xf numFmtId="0" fontId="0" fillId="9" borderId="6" xfId="0" applyFill="1" applyBorder="1" applyAlignment="1">
      <alignment horizontal="center" wrapText="1"/>
    </xf>
    <xf numFmtId="0" fontId="14" fillId="8" borderId="1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3" fontId="14" fillId="8" borderId="4" xfId="0" applyNumberFormat="1" applyFont="1" applyFill="1" applyBorder="1" applyAlignment="1"/>
    <xf numFmtId="168" fontId="5" fillId="2" borderId="2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8" fillId="6" borderId="8" xfId="0" applyFont="1" applyFill="1" applyBorder="1"/>
    <xf numFmtId="0" fontId="8" fillId="6" borderId="11" xfId="0" applyFont="1" applyFill="1" applyBorder="1"/>
    <xf numFmtId="0" fontId="8" fillId="6" borderId="9" xfId="0" applyFont="1" applyFill="1" applyBorder="1"/>
    <xf numFmtId="168" fontId="8" fillId="2" borderId="2" xfId="0" applyNumberFormat="1" applyFont="1" applyFill="1" applyBorder="1" applyAlignment="1">
      <alignment horizontal="center" wrapText="1"/>
    </xf>
    <xf numFmtId="168" fontId="8" fillId="2" borderId="3" xfId="0" applyNumberFormat="1" applyFont="1" applyFill="1" applyBorder="1" applyAlignment="1">
      <alignment horizontal="center" wrapText="1"/>
    </xf>
    <xf numFmtId="2" fontId="8" fillId="2" borderId="5" xfId="0" applyNumberFormat="1" applyFont="1" applyFill="1" applyBorder="1" applyAlignment="1">
      <alignment horizontal="center" wrapText="1"/>
    </xf>
    <xf numFmtId="0" fontId="8" fillId="6" borderId="6" xfId="0" applyFont="1" applyFill="1" applyBorder="1"/>
    <xf numFmtId="3" fontId="8" fillId="6" borderId="8" xfId="0" applyNumberFormat="1" applyFont="1" applyFill="1" applyBorder="1"/>
    <xf numFmtId="0" fontId="14" fillId="6" borderId="1" xfId="0" applyFont="1" applyFill="1" applyBorder="1" applyAlignment="1">
      <alignment horizontal="right"/>
    </xf>
    <xf numFmtId="3" fontId="14" fillId="6" borderId="4" xfId="0" applyNumberFormat="1" applyFont="1" applyFill="1" applyBorder="1" applyAlignment="1">
      <alignment horizontal="center" wrapText="1"/>
    </xf>
    <xf numFmtId="2" fontId="0" fillId="0" borderId="4" xfId="2" applyNumberFormat="1" applyFont="1" applyFill="1" applyBorder="1" applyAlignment="1">
      <alignment horizontal="right"/>
    </xf>
    <xf numFmtId="2" fontId="0" fillId="5" borderId="4" xfId="2" applyNumberFormat="1" applyFont="1" applyFill="1" applyBorder="1" applyAlignment="1">
      <alignment horizontal="right"/>
    </xf>
    <xf numFmtId="2" fontId="9" fillId="0" borderId="4" xfId="0" applyNumberFormat="1" applyFont="1" applyFill="1" applyBorder="1" applyAlignment="1">
      <alignment horizontal="right"/>
    </xf>
    <xf numFmtId="2" fontId="0" fillId="0" borderId="4" xfId="0" applyNumberFormat="1" applyFill="1" applyBorder="1" applyAlignment="1">
      <alignment horizontal="right"/>
    </xf>
    <xf numFmtId="0" fontId="10" fillId="6" borderId="13" xfId="0" applyFont="1" applyFill="1" applyBorder="1"/>
    <xf numFmtId="0" fontId="7" fillId="6" borderId="14" xfId="0" applyFont="1" applyFill="1" applyBorder="1"/>
    <xf numFmtId="0" fontId="7" fillId="6" borderId="2" xfId="0" applyFont="1" applyFill="1" applyBorder="1"/>
    <xf numFmtId="3" fontId="7" fillId="6" borderId="4" xfId="0" applyNumberFormat="1" applyFont="1" applyFill="1" applyBorder="1"/>
    <xf numFmtId="0" fontId="8" fillId="6" borderId="4" xfId="0" applyFont="1" applyFill="1" applyBorder="1" applyAlignment="1">
      <alignment horizontal="center"/>
    </xf>
    <xf numFmtId="4" fontId="7" fillId="6" borderId="4" xfId="0" applyNumberFormat="1" applyFont="1" applyFill="1" applyBorder="1"/>
    <xf numFmtId="2" fontId="10" fillId="6" borderId="7" xfId="0" applyNumberFormat="1" applyFont="1" applyFill="1" applyBorder="1"/>
    <xf numFmtId="2" fontId="7" fillId="6" borderId="10" xfId="0" applyNumberFormat="1" applyFont="1" applyFill="1" applyBorder="1"/>
    <xf numFmtId="2" fontId="7" fillId="6" borderId="2" xfId="0" applyNumberFormat="1" applyFont="1" applyFill="1" applyBorder="1"/>
    <xf numFmtId="2" fontId="7" fillId="6" borderId="4" xfId="0" applyNumberFormat="1" applyFont="1" applyFill="1" applyBorder="1"/>
    <xf numFmtId="2" fontId="10" fillId="6" borderId="8" xfId="0" applyNumberFormat="1" applyFont="1" applyFill="1" applyBorder="1"/>
    <xf numFmtId="2" fontId="7" fillId="6" borderId="9" xfId="0" applyNumberFormat="1" applyFont="1" applyFill="1" applyBorder="1"/>
    <xf numFmtId="1" fontId="7" fillId="6" borderId="4" xfId="0" applyNumberFormat="1" applyFont="1" applyFill="1" applyBorder="1"/>
    <xf numFmtId="167" fontId="8" fillId="6" borderId="4" xfId="0" applyNumberFormat="1" applyFont="1" applyFill="1" applyBorder="1" applyAlignment="1">
      <alignment horizontal="center"/>
    </xf>
    <xf numFmtId="2" fontId="0" fillId="0" borderId="4" xfId="2" applyNumberFormat="1" applyFont="1" applyBorder="1" applyAlignment="1">
      <alignment horizontal="right"/>
    </xf>
    <xf numFmtId="49" fontId="7" fillId="6" borderId="2" xfId="0" applyNumberFormat="1" applyFont="1" applyFill="1" applyBorder="1"/>
    <xf numFmtId="0" fontId="0" fillId="0" borderId="4" xfId="2" applyNumberFormat="1" applyFont="1" applyBorder="1"/>
    <xf numFmtId="0" fontId="0" fillId="0" borderId="1" xfId="2" applyNumberFormat="1" applyFont="1" applyBorder="1"/>
    <xf numFmtId="0" fontId="0" fillId="0" borderId="0" xfId="2" applyNumberFormat="1" applyFont="1"/>
    <xf numFmtId="0" fontId="0" fillId="0" borderId="5" xfId="0" applyBorder="1"/>
    <xf numFmtId="0" fontId="0" fillId="0" borderId="5" xfId="2" applyNumberFormat="1" applyFont="1" applyBorder="1" applyAlignment="1">
      <alignment horizontal="center"/>
    </xf>
    <xf numFmtId="0" fontId="0" fillId="0" borderId="17" xfId="0" applyFill="1" applyBorder="1"/>
    <xf numFmtId="0" fontId="0" fillId="0" borderId="6" xfId="0" applyBorder="1"/>
    <xf numFmtId="0" fontId="0" fillId="0" borderId="6" xfId="2" applyNumberFormat="1" applyFont="1" applyBorder="1" applyAlignment="1">
      <alignment horizontal="center"/>
    </xf>
    <xf numFmtId="49" fontId="0" fillId="0" borderId="5" xfId="0" applyNumberFormat="1" applyBorder="1"/>
    <xf numFmtId="49" fontId="0" fillId="0" borderId="6" xfId="0" applyNumberFormat="1" applyBorder="1"/>
    <xf numFmtId="0" fontId="0" fillId="0" borderId="4" xfId="0" applyNumberFormat="1" applyBorder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 wrapText="1"/>
    </xf>
    <xf numFmtId="168" fontId="8" fillId="2" borderId="4" xfId="0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5" fillId="2" borderId="4" xfId="0" applyFont="1" applyFill="1" applyBorder="1" applyAlignment="1">
      <alignment horizontal="center" wrapText="1"/>
    </xf>
    <xf numFmtId="167" fontId="5" fillId="0" borderId="4" xfId="0" applyNumberFormat="1" applyFont="1" applyFill="1" applyBorder="1" applyAlignment="1"/>
    <xf numFmtId="0" fontId="10" fillId="6" borderId="1" xfId="0" applyFont="1" applyFill="1" applyBorder="1" applyAlignment="1">
      <alignment horizontal="right"/>
    </xf>
    <xf numFmtId="0" fontId="0" fillId="6" borderId="4" xfId="0" applyFill="1" applyBorder="1" applyAlignment="1"/>
    <xf numFmtId="0" fontId="8" fillId="8" borderId="5" xfId="0" applyFont="1" applyFill="1" applyBorder="1"/>
    <xf numFmtId="168" fontId="8" fillId="3" borderId="4" xfId="0" applyNumberFormat="1" applyFont="1" applyFill="1" applyBorder="1" applyAlignment="1">
      <alignment horizontal="center" wrapText="1"/>
    </xf>
    <xf numFmtId="168" fontId="8" fillId="0" borderId="0" xfId="0" applyNumberFormat="1" applyFont="1" applyFill="1" applyBorder="1" applyAlignment="1">
      <alignment horizontal="center" wrapText="1"/>
    </xf>
    <xf numFmtId="0" fontId="8" fillId="8" borderId="6" xfId="0" applyFont="1" applyFill="1" applyBorder="1"/>
    <xf numFmtId="3" fontId="8" fillId="8" borderId="6" xfId="0" applyNumberFormat="1" applyFont="1" applyFill="1" applyBorder="1"/>
    <xf numFmtId="0" fontId="5" fillId="3" borderId="4" xfId="0" applyFont="1" applyFill="1" applyBorder="1" applyAlignment="1">
      <alignment horizontal="center" wrapText="1"/>
    </xf>
    <xf numFmtId="168" fontId="8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1" fontId="14" fillId="8" borderId="1" xfId="0" applyNumberFormat="1" applyFont="1" applyFill="1" applyBorder="1" applyAlignment="1">
      <alignment horizontal="right"/>
    </xf>
    <xf numFmtId="1" fontId="14" fillId="8" borderId="4" xfId="0" applyNumberFormat="1" applyFont="1" applyFill="1" applyBorder="1" applyAlignment="1"/>
    <xf numFmtId="168" fontId="5" fillId="0" borderId="7" xfId="0" applyNumberFormat="1" applyFont="1" applyFill="1" applyBorder="1" applyAlignment="1">
      <alignment horizontal="center"/>
    </xf>
    <xf numFmtId="0" fontId="8" fillId="6" borderId="5" xfId="0" applyFont="1" applyFill="1" applyBorder="1"/>
    <xf numFmtId="3" fontId="8" fillId="6" borderId="6" xfId="0" applyNumberFormat="1" applyFont="1" applyFill="1" applyBorder="1"/>
    <xf numFmtId="1" fontId="14" fillId="6" borderId="1" xfId="0" applyNumberFormat="1" applyFont="1" applyFill="1" applyBorder="1" applyAlignment="1">
      <alignment horizontal="right"/>
    </xf>
    <xf numFmtId="0" fontId="0" fillId="0" borderId="7" xfId="0" applyFill="1" applyBorder="1" applyAlignment="1">
      <alignment wrapText="1"/>
    </xf>
    <xf numFmtId="0" fontId="0" fillId="7" borderId="2" xfId="0" applyFill="1" applyBorder="1" applyAlignment="1">
      <alignment horizontal="right"/>
    </xf>
    <xf numFmtId="0" fontId="0" fillId="7" borderId="3" xfId="0" applyFill="1" applyBorder="1" applyAlignment="1">
      <alignment horizontal="right"/>
    </xf>
    <xf numFmtId="0" fontId="8" fillId="2" borderId="1" xfId="0" applyFont="1" applyFill="1" applyBorder="1"/>
    <xf numFmtId="16" fontId="0" fillId="0" borderId="0" xfId="0" applyNumberFormat="1"/>
    <xf numFmtId="0" fontId="3" fillId="0" borderId="12" xfId="0" applyFont="1" applyFill="1" applyBorder="1"/>
    <xf numFmtId="0" fontId="0" fillId="0" borderId="0" xfId="0" applyBorder="1" applyAlignment="1"/>
    <xf numFmtId="3" fontId="5" fillId="0" borderId="0" xfId="0" applyNumberFormat="1" applyFont="1" applyFill="1" applyAlignment="1"/>
    <xf numFmtId="0" fontId="5" fillId="6" borderId="12" xfId="0" applyFont="1" applyFill="1" applyBorder="1"/>
    <xf numFmtId="3" fontId="10" fillId="6" borderId="14" xfId="0" applyNumberFormat="1" applyFont="1" applyFill="1" applyBorder="1"/>
    <xf numFmtId="0" fontId="5" fillId="6" borderId="0" xfId="0" applyFont="1" applyFill="1" applyBorder="1"/>
    <xf numFmtId="3" fontId="8" fillId="6" borderId="9" xfId="0" applyNumberFormat="1" applyFont="1" applyFill="1" applyBorder="1"/>
    <xf numFmtId="3" fontId="8" fillId="2" borderId="8" xfId="0" applyNumberFormat="1" applyFont="1" applyFill="1" applyBorder="1" applyAlignment="1">
      <alignment horizontal="center" wrapText="1"/>
    </xf>
    <xf numFmtId="0" fontId="5" fillId="0" borderId="2" xfId="0" applyFont="1" applyFill="1" applyBorder="1"/>
    <xf numFmtId="168" fontId="5" fillId="0" borderId="3" xfId="0" applyNumberFormat="1" applyFont="1" applyFill="1" applyBorder="1" applyAlignment="1"/>
    <xf numFmtId="167" fontId="9" fillId="0" borderId="4" xfId="0" applyNumberFormat="1" applyFont="1" applyFill="1" applyBorder="1" applyAlignment="1">
      <alignment wrapText="1"/>
    </xf>
    <xf numFmtId="0" fontId="5" fillId="0" borderId="12" xfId="0" applyFont="1" applyFill="1" applyBorder="1"/>
    <xf numFmtId="0" fontId="5" fillId="2" borderId="2" xfId="0" applyFont="1" applyFill="1" applyBorder="1"/>
    <xf numFmtId="168" fontId="4" fillId="2" borderId="3" xfId="0" applyNumberFormat="1" applyFont="1" applyFill="1" applyBorder="1" applyAlignment="1"/>
    <xf numFmtId="168" fontId="8" fillId="8" borderId="1" xfId="0" applyNumberFormat="1" applyFont="1" applyFill="1" applyBorder="1" applyAlignment="1">
      <alignment horizontal="center" wrapText="1"/>
    </xf>
    <xf numFmtId="0" fontId="0" fillId="0" borderId="3" xfId="0" applyBorder="1" applyAlignment="1"/>
    <xf numFmtId="0" fontId="0" fillId="0" borderId="2" xfId="0" applyBorder="1" applyAlignment="1"/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/>
    </xf>
    <xf numFmtId="0" fontId="3" fillId="0" borderId="0" xfId="0" applyFont="1" applyFill="1" applyProtection="1"/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applyProtection="1"/>
    <xf numFmtId="0" fontId="5" fillId="0" borderId="0" xfId="0" applyFont="1" applyFill="1" applyProtection="1"/>
    <xf numFmtId="3" fontId="5" fillId="0" borderId="0" xfId="0" applyNumberFormat="1" applyFont="1" applyFill="1" applyProtection="1"/>
    <xf numFmtId="164" fontId="5" fillId="0" borderId="0" xfId="0" applyNumberFormat="1" applyFont="1" applyFill="1" applyProtection="1"/>
    <xf numFmtId="166" fontId="5" fillId="0" borderId="0" xfId="0" applyNumberFormat="1" applyFont="1" applyFill="1" applyProtection="1"/>
    <xf numFmtId="4" fontId="5" fillId="0" borderId="0" xfId="0" applyNumberFormat="1" applyFont="1" applyFill="1" applyProtection="1"/>
    <xf numFmtId="168" fontId="10" fillId="0" borderId="0" xfId="0" applyNumberFormat="1" applyFont="1" applyFill="1" applyBorder="1" applyAlignment="1" applyProtection="1"/>
    <xf numFmtId="0" fontId="14" fillId="0" borderId="0" xfId="0" applyFont="1" applyFill="1" applyProtection="1"/>
    <xf numFmtId="0" fontId="5" fillId="0" borderId="0" xfId="0" applyFont="1" applyProtection="1"/>
    <xf numFmtId="3" fontId="5" fillId="0" borderId="0" xfId="0" applyNumberFormat="1" applyFont="1" applyProtection="1"/>
    <xf numFmtId="0" fontId="4" fillId="0" borderId="0" xfId="0" applyFont="1" applyProtection="1"/>
    <xf numFmtId="0" fontId="4" fillId="6" borderId="13" xfId="0" applyFont="1" applyFill="1" applyBorder="1" applyAlignment="1" applyProtection="1"/>
    <xf numFmtId="168" fontId="8" fillId="6" borderId="12" xfId="0" applyNumberFormat="1" applyFont="1" applyFill="1" applyBorder="1" applyAlignment="1" applyProtection="1">
      <alignment horizontal="center" wrapText="1"/>
    </xf>
    <xf numFmtId="168" fontId="8" fillId="6" borderId="14" xfId="0" applyNumberFormat="1" applyFont="1" applyFill="1" applyBorder="1" applyAlignment="1" applyProtection="1">
      <alignment horizontal="center" wrapText="1"/>
    </xf>
    <xf numFmtId="3" fontId="8" fillId="2" borderId="4" xfId="0" applyNumberFormat="1" applyFont="1" applyFill="1" applyBorder="1" applyAlignment="1" applyProtection="1">
      <alignment horizontal="center" wrapText="1"/>
    </xf>
    <xf numFmtId="164" fontId="8" fillId="2" borderId="4" xfId="0" applyNumberFormat="1" applyFont="1" applyFill="1" applyBorder="1" applyAlignment="1" applyProtection="1">
      <alignment horizontal="center" wrapText="1"/>
    </xf>
    <xf numFmtId="168" fontId="8" fillId="2" borderId="1" xfId="0" applyNumberFormat="1" applyFont="1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166" fontId="8" fillId="2" borderId="5" xfId="0" applyNumberFormat="1" applyFont="1" applyFill="1" applyBorder="1" applyAlignment="1" applyProtection="1">
      <alignment horizontal="center" wrapText="1"/>
    </xf>
    <xf numFmtId="4" fontId="8" fillId="2" borderId="5" xfId="0" applyNumberFormat="1" applyFont="1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center" wrapText="1"/>
    </xf>
    <xf numFmtId="0" fontId="4" fillId="6" borderId="8" xfId="0" applyFont="1" applyFill="1" applyBorder="1" applyAlignment="1" applyProtection="1"/>
    <xf numFmtId="0" fontId="4" fillId="6" borderId="0" xfId="0" applyFont="1" applyFill="1" applyBorder="1" applyAlignment="1" applyProtection="1">
      <alignment horizontal="center"/>
    </xf>
    <xf numFmtId="168" fontId="8" fillId="6" borderId="10" xfId="0" applyNumberFormat="1" applyFont="1" applyFill="1" applyBorder="1" applyAlignment="1" applyProtection="1">
      <alignment horizontal="center" wrapText="1"/>
    </xf>
    <xf numFmtId="3" fontId="5" fillId="2" borderId="4" xfId="0" applyNumberFormat="1" applyFont="1" applyFill="1" applyBorder="1" applyAlignment="1" applyProtection="1">
      <alignment horizontal="center" wrapText="1"/>
    </xf>
    <xf numFmtId="164" fontId="5" fillId="2" borderId="4" xfId="0" applyNumberFormat="1" applyFont="1" applyFill="1" applyBorder="1" applyAlignment="1" applyProtection="1">
      <alignment horizontal="center" wrapText="1"/>
    </xf>
    <xf numFmtId="3" fontId="8" fillId="2" borderId="4" xfId="0" applyNumberFormat="1" applyFont="1" applyFill="1" applyBorder="1" applyAlignment="1" applyProtection="1">
      <alignment horizontal="center" wrapText="1"/>
    </xf>
    <xf numFmtId="0" fontId="0" fillId="2" borderId="6" xfId="0" applyFill="1" applyBorder="1" applyAlignment="1" applyProtection="1">
      <alignment horizontal="center" wrapText="1"/>
    </xf>
    <xf numFmtId="168" fontId="8" fillId="2" borderId="4" xfId="0" applyNumberFormat="1" applyFont="1" applyFill="1" applyBorder="1" applyAlignment="1" applyProtection="1">
      <alignment horizontal="center" wrapText="1"/>
    </xf>
    <xf numFmtId="0" fontId="6" fillId="0" borderId="4" xfId="0" applyFont="1" applyFill="1" applyBorder="1" applyProtection="1"/>
    <xf numFmtId="168" fontId="5" fillId="0" borderId="2" xfId="0" applyNumberFormat="1" applyFont="1" applyFill="1" applyBorder="1" applyAlignment="1" applyProtection="1"/>
    <xf numFmtId="167" fontId="9" fillId="0" borderId="2" xfId="0" applyNumberFormat="1" applyFont="1" applyFill="1" applyBorder="1" applyAlignment="1" applyProtection="1">
      <alignment wrapText="1"/>
    </xf>
    <xf numFmtId="3" fontId="10" fillId="0" borderId="4" xfId="0" applyNumberFormat="1" applyFont="1" applyFill="1" applyBorder="1" applyAlignment="1" applyProtection="1"/>
    <xf numFmtId="166" fontId="5" fillId="0" borderId="4" xfId="0" applyNumberFormat="1" applyFont="1" applyFill="1" applyBorder="1" applyAlignment="1" applyProtection="1"/>
    <xf numFmtId="164" fontId="10" fillId="0" borderId="4" xfId="0" applyNumberFormat="1" applyFont="1" applyFill="1" applyBorder="1" applyAlignment="1" applyProtection="1"/>
    <xf numFmtId="166" fontId="10" fillId="0" borderId="4" xfId="0" applyNumberFormat="1" applyFont="1" applyFill="1" applyBorder="1" applyAlignment="1" applyProtection="1"/>
    <xf numFmtId="167" fontId="9" fillId="0" borderId="4" xfId="0" applyNumberFormat="1" applyFont="1" applyFill="1" applyBorder="1" applyAlignment="1" applyProtection="1"/>
    <xf numFmtId="167" fontId="5" fillId="0" borderId="2" xfId="0" applyNumberFormat="1" applyFont="1" applyFill="1" applyBorder="1" applyAlignment="1" applyProtection="1"/>
    <xf numFmtId="168" fontId="5" fillId="0" borderId="12" xfId="0" applyNumberFormat="1" applyFont="1" applyFill="1" applyBorder="1" applyAlignment="1" applyProtection="1"/>
    <xf numFmtId="0" fontId="7" fillId="2" borderId="4" xfId="0" applyFont="1" applyFill="1" applyBorder="1" applyProtection="1"/>
    <xf numFmtId="168" fontId="4" fillId="2" borderId="2" xfId="0" applyNumberFormat="1" applyFont="1" applyFill="1" applyBorder="1" applyAlignment="1" applyProtection="1"/>
    <xf numFmtId="167" fontId="4" fillId="2" borderId="9" xfId="0" applyNumberFormat="1" applyFont="1" applyFill="1" applyBorder="1" applyAlignment="1" applyProtection="1"/>
    <xf numFmtId="3" fontId="4" fillId="6" borderId="4" xfId="0" applyNumberFormat="1" applyFont="1" applyFill="1" applyBorder="1" applyAlignment="1" applyProtection="1"/>
    <xf numFmtId="164" fontId="4" fillId="6" borderId="4" xfId="0" applyNumberFormat="1" applyFont="1" applyFill="1" applyBorder="1" applyAlignment="1" applyProtection="1"/>
    <xf numFmtId="166" fontId="4" fillId="6" borderId="4" xfId="0" applyNumberFormat="1" applyFont="1" applyFill="1" applyBorder="1" applyAlignment="1" applyProtection="1"/>
    <xf numFmtId="167" fontId="4" fillId="6" borderId="4" xfId="0" applyNumberFormat="1" applyFont="1" applyFill="1" applyBorder="1" applyAlignment="1" applyProtection="1"/>
    <xf numFmtId="0" fontId="7" fillId="6" borderId="1" xfId="0" applyFont="1" applyFill="1" applyBorder="1" applyAlignment="1" applyProtection="1">
      <alignment horizontal="right"/>
    </xf>
    <xf numFmtId="0" fontId="2" fillId="7" borderId="11" xfId="0" applyFont="1" applyFill="1" applyBorder="1" applyAlignment="1" applyProtection="1"/>
    <xf numFmtId="0" fontId="2" fillId="7" borderId="2" xfId="0" applyFont="1" applyFill="1" applyBorder="1" applyAlignment="1" applyProtection="1"/>
    <xf numFmtId="3" fontId="2" fillId="6" borderId="4" xfId="0" applyNumberFormat="1" applyFont="1" applyFill="1" applyBorder="1" applyAlignment="1" applyProtection="1"/>
    <xf numFmtId="3" fontId="0" fillId="8" borderId="4" xfId="0" applyNumberFormat="1" applyFill="1" applyBorder="1" applyAlignment="1" applyProtection="1"/>
    <xf numFmtId="164" fontId="0" fillId="8" borderId="4" xfId="0" applyNumberFormat="1" applyFill="1" applyBorder="1" applyAlignment="1" applyProtection="1"/>
    <xf numFmtId="164" fontId="2" fillId="6" borderId="4" xfId="0" applyNumberFormat="1" applyFont="1" applyFill="1" applyBorder="1" applyAlignment="1" applyProtection="1"/>
    <xf numFmtId="3" fontId="0" fillId="8" borderId="1" xfId="0" applyNumberFormat="1" applyFill="1" applyBorder="1" applyAlignment="1" applyProtection="1"/>
    <xf numFmtId="0" fontId="7" fillId="0" borderId="0" xfId="0" applyFont="1" applyFill="1" applyBorder="1" applyProtection="1"/>
    <xf numFmtId="168" fontId="4" fillId="0" borderId="0" xfId="0" applyNumberFormat="1" applyFont="1" applyFill="1" applyBorder="1" applyAlignment="1" applyProtection="1"/>
    <xf numFmtId="167" fontId="4" fillId="0" borderId="0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166" fontId="5" fillId="0" borderId="0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67" fontId="5" fillId="0" borderId="0" xfId="0" applyNumberFormat="1" applyFont="1" applyFill="1" applyBorder="1" applyAlignment="1" applyProtection="1"/>
    <xf numFmtId="0" fontId="8" fillId="8" borderId="5" xfId="0" applyFont="1" applyFill="1" applyBorder="1" applyProtection="1"/>
    <xf numFmtId="0" fontId="7" fillId="8" borderId="5" xfId="0" applyFont="1" applyFill="1" applyBorder="1" applyProtection="1"/>
    <xf numFmtId="3" fontId="8" fillId="8" borderId="5" xfId="0" applyNumberFormat="1" applyFont="1" applyFill="1" applyBorder="1" applyProtection="1"/>
    <xf numFmtId="3" fontId="8" fillId="8" borderId="4" xfId="0" applyNumberFormat="1" applyFont="1" applyFill="1" applyBorder="1" applyAlignment="1" applyProtection="1">
      <alignment horizontal="center" wrapText="1"/>
    </xf>
    <xf numFmtId="164" fontId="8" fillId="8" borderId="4" xfId="0" applyNumberFormat="1" applyFont="1" applyFill="1" applyBorder="1" applyAlignment="1" applyProtection="1">
      <alignment horizontal="center" wrapText="1"/>
    </xf>
    <xf numFmtId="168" fontId="8" fillId="8" borderId="1" xfId="0" applyNumberFormat="1" applyFont="1" applyFill="1" applyBorder="1" applyAlignment="1" applyProtection="1">
      <alignment horizontal="center" wrapText="1"/>
    </xf>
    <xf numFmtId="0" fontId="5" fillId="11" borderId="2" xfId="0" applyFont="1" applyFill="1" applyBorder="1" applyAlignment="1" applyProtection="1">
      <alignment horizontal="center"/>
    </xf>
    <xf numFmtId="0" fontId="5" fillId="11" borderId="3" xfId="0" applyFont="1" applyFill="1" applyBorder="1" applyAlignment="1" applyProtection="1">
      <alignment horizontal="center"/>
    </xf>
    <xf numFmtId="4" fontId="8" fillId="8" borderId="13" xfId="0" applyNumberFormat="1" applyFont="1" applyFill="1" applyBorder="1" applyAlignment="1" applyProtection="1">
      <alignment horizontal="center" wrapText="1"/>
    </xf>
    <xf numFmtId="0" fontId="0" fillId="11" borderId="3" xfId="0" applyFill="1" applyBorder="1" applyAlignment="1" applyProtection="1">
      <alignment horizontal="center" wrapText="1"/>
    </xf>
    <xf numFmtId="0" fontId="8" fillId="0" borderId="0" xfId="0" applyFont="1" applyProtection="1"/>
    <xf numFmtId="0" fontId="8" fillId="8" borderId="6" xfId="0" applyFont="1" applyFill="1" applyBorder="1" applyProtection="1"/>
    <xf numFmtId="3" fontId="8" fillId="8" borderId="6" xfId="0" applyNumberFormat="1" applyFont="1" applyFill="1" applyBorder="1" applyProtection="1"/>
    <xf numFmtId="3" fontId="5" fillId="9" borderId="4" xfId="0" applyNumberFormat="1" applyFont="1" applyFill="1" applyBorder="1" applyAlignment="1" applyProtection="1">
      <alignment horizontal="center" wrapText="1"/>
    </xf>
    <xf numFmtId="164" fontId="5" fillId="9" borderId="4" xfId="0" applyNumberFormat="1" applyFont="1" applyFill="1" applyBorder="1" applyAlignment="1" applyProtection="1">
      <alignment horizontal="center" wrapText="1"/>
    </xf>
    <xf numFmtId="3" fontId="8" fillId="8" borderId="4" xfId="0" applyNumberFormat="1" applyFont="1" applyFill="1" applyBorder="1" applyAlignment="1" applyProtection="1">
      <alignment horizontal="center" wrapText="1"/>
    </xf>
    <xf numFmtId="166" fontId="8" fillId="8" borderId="4" xfId="0" applyNumberFormat="1" applyFont="1" applyFill="1" applyBorder="1" applyAlignment="1" applyProtection="1">
      <alignment horizontal="center" wrapText="1"/>
    </xf>
    <xf numFmtId="4" fontId="5" fillId="11" borderId="8" xfId="0" applyNumberFormat="1" applyFont="1" applyFill="1" applyBorder="1" applyAlignment="1" applyProtection="1">
      <alignment horizontal="center" wrapText="1"/>
    </xf>
    <xf numFmtId="168" fontId="8" fillId="8" borderId="4" xfId="0" applyNumberFormat="1" applyFont="1" applyFill="1" applyBorder="1" applyAlignment="1" applyProtection="1">
      <alignment horizontal="center" wrapText="1"/>
    </xf>
    <xf numFmtId="0" fontId="14" fillId="8" borderId="1" xfId="0" applyFont="1" applyFill="1" applyBorder="1" applyAlignment="1" applyProtection="1">
      <alignment horizontal="right"/>
    </xf>
    <xf numFmtId="0" fontId="0" fillId="0" borderId="2" xfId="0" applyBorder="1" applyAlignment="1" applyProtection="1">
      <alignment horizontal="right"/>
    </xf>
    <xf numFmtId="0" fontId="0" fillId="0" borderId="3" xfId="0" applyBorder="1" applyAlignment="1" applyProtection="1"/>
    <xf numFmtId="3" fontId="14" fillId="8" borderId="4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17" fillId="2" borderId="1" xfId="0" applyFont="1" applyFill="1" applyBorder="1" applyProtection="1"/>
    <xf numFmtId="0" fontId="17" fillId="6" borderId="2" xfId="0" applyFont="1" applyFill="1" applyBorder="1" applyProtection="1"/>
    <xf numFmtId="0" fontId="15" fillId="6" borderId="2" xfId="0" applyFont="1" applyFill="1" applyBorder="1" applyProtection="1"/>
    <xf numFmtId="3" fontId="15" fillId="6" borderId="3" xfId="0" applyNumberFormat="1" applyFont="1" applyFill="1" applyBorder="1" applyProtection="1"/>
    <xf numFmtId="3" fontId="15" fillId="2" borderId="4" xfId="0" applyNumberFormat="1" applyFont="1" applyFill="1" applyBorder="1" applyAlignment="1" applyProtection="1">
      <alignment horizontal="center" wrapText="1"/>
    </xf>
    <xf numFmtId="164" fontId="15" fillId="2" borderId="4" xfId="0" applyNumberFormat="1" applyFont="1" applyFill="1" applyBorder="1" applyAlignment="1" applyProtection="1">
      <alignment horizontal="center" wrapText="1"/>
    </xf>
    <xf numFmtId="168" fontId="15" fillId="2" borderId="1" xfId="0" applyNumberFormat="1" applyFont="1" applyFill="1" applyBorder="1" applyAlignment="1" applyProtection="1">
      <alignment horizontal="center" wrapText="1"/>
    </xf>
    <xf numFmtId="0" fontId="0" fillId="2" borderId="2" xfId="0" applyFont="1" applyFill="1" applyBorder="1" applyAlignment="1" applyProtection="1">
      <alignment horizontal="center"/>
    </xf>
    <xf numFmtId="0" fontId="0" fillId="2" borderId="3" xfId="0" applyFont="1" applyFill="1" applyBorder="1" applyAlignment="1" applyProtection="1">
      <alignment horizontal="center"/>
    </xf>
    <xf numFmtId="4" fontId="15" fillId="2" borderId="13" xfId="0" applyNumberFormat="1" applyFont="1" applyFill="1" applyBorder="1" applyAlignment="1" applyProtection="1">
      <alignment horizontal="center" wrapText="1"/>
    </xf>
    <xf numFmtId="0" fontId="0" fillId="2" borderId="3" xfId="0" applyFont="1" applyFill="1" applyBorder="1" applyAlignment="1" applyProtection="1">
      <alignment horizontal="center" wrapText="1"/>
    </xf>
    <xf numFmtId="0" fontId="15" fillId="6" borderId="6" xfId="0" applyFont="1" applyFill="1" applyBorder="1" applyProtection="1"/>
    <xf numFmtId="0" fontId="15" fillId="6" borderId="9" xfId="0" applyFont="1" applyFill="1" applyBorder="1" applyProtection="1"/>
    <xf numFmtId="3" fontId="15" fillId="6" borderId="6" xfId="0" applyNumberFormat="1" applyFont="1" applyFill="1" applyBorder="1" applyProtection="1"/>
    <xf numFmtId="3" fontId="0" fillId="2" borderId="4" xfId="0" applyNumberFormat="1" applyFont="1" applyFill="1" applyBorder="1" applyAlignment="1" applyProtection="1">
      <alignment horizontal="center" wrapText="1"/>
    </xf>
    <xf numFmtId="164" fontId="0" fillId="2" borderId="4" xfId="0" applyNumberFormat="1" applyFont="1" applyFill="1" applyBorder="1" applyAlignment="1" applyProtection="1">
      <alignment horizontal="center" wrapText="1"/>
    </xf>
    <xf numFmtId="3" fontId="15" fillId="2" borderId="4" xfId="0" applyNumberFormat="1" applyFont="1" applyFill="1" applyBorder="1" applyAlignment="1" applyProtection="1">
      <alignment horizontal="center" wrapText="1"/>
    </xf>
    <xf numFmtId="166" fontId="15" fillId="2" borderId="4" xfId="0" applyNumberFormat="1" applyFont="1" applyFill="1" applyBorder="1" applyAlignment="1" applyProtection="1">
      <alignment horizontal="center" wrapText="1"/>
    </xf>
    <xf numFmtId="4" fontId="0" fillId="2" borderId="8" xfId="0" applyNumberFormat="1" applyFont="1" applyFill="1" applyBorder="1" applyAlignment="1" applyProtection="1">
      <alignment horizontal="center" wrapText="1"/>
    </xf>
    <xf numFmtId="168" fontId="15" fillId="2" borderId="4" xfId="0" applyNumberFormat="1" applyFont="1" applyFill="1" applyBorder="1" applyAlignment="1" applyProtection="1">
      <alignment horizontal="center" wrapText="1"/>
    </xf>
    <xf numFmtId="0" fontId="18" fillId="6" borderId="1" xfId="0" applyFont="1" applyFill="1" applyBorder="1" applyAlignment="1" applyProtection="1">
      <alignment horizontal="right"/>
    </xf>
    <xf numFmtId="0" fontId="0" fillId="0" borderId="2" xfId="0" applyFont="1" applyBorder="1" applyAlignment="1" applyProtection="1">
      <alignment horizontal="right"/>
    </xf>
    <xf numFmtId="0" fontId="0" fillId="0" borderId="3" xfId="0" applyFont="1" applyBorder="1" applyAlignment="1" applyProtection="1">
      <alignment horizontal="right"/>
    </xf>
    <xf numFmtId="3" fontId="18" fillId="6" borderId="4" xfId="0" applyNumberFormat="1" applyFont="1" applyFill="1" applyBorder="1" applyAlignment="1" applyProtection="1">
      <alignment horizontal="center" wrapText="1"/>
    </xf>
    <xf numFmtId="0" fontId="0" fillId="0" borderId="4" xfId="0" applyFont="1" applyFill="1" applyBorder="1" applyProtection="1"/>
    <xf numFmtId="49" fontId="0" fillId="0" borderId="4" xfId="0" applyNumberFormat="1" applyFont="1" applyBorder="1" applyProtection="1"/>
    <xf numFmtId="0" fontId="0" fillId="0" borderId="4" xfId="2" applyNumberFormat="1" applyFont="1" applyBorder="1" applyAlignment="1" applyProtection="1">
      <alignment horizontal="center"/>
    </xf>
    <xf numFmtId="170" fontId="0" fillId="0" borderId="4" xfId="1" applyNumberFormat="1" applyFont="1" applyFill="1" applyBorder="1" applyAlignment="1" applyProtection="1">
      <alignment horizontal="right"/>
    </xf>
    <xf numFmtId="166" fontId="0" fillId="0" borderId="4" xfId="0" applyNumberFormat="1" applyFont="1" applyFill="1" applyBorder="1" applyAlignment="1" applyProtection="1">
      <alignment horizontal="right"/>
    </xf>
    <xf numFmtId="0" fontId="0" fillId="0" borderId="4" xfId="2" applyNumberFormat="1" applyFont="1" applyFill="1" applyBorder="1" applyAlignment="1" applyProtection="1">
      <alignment horizontal="right"/>
    </xf>
    <xf numFmtId="166" fontId="0" fillId="0" borderId="4" xfId="2" applyNumberFormat="1" applyFont="1" applyFill="1" applyBorder="1" applyAlignment="1" applyProtection="1">
      <alignment horizontal="right"/>
    </xf>
    <xf numFmtId="0" fontId="0" fillId="0" borderId="4" xfId="0" applyFont="1" applyFill="1" applyBorder="1" applyAlignment="1" applyProtection="1">
      <alignment horizontal="center"/>
    </xf>
    <xf numFmtId="170" fontId="0" fillId="5" borderId="4" xfId="1" applyNumberFormat="1" applyFont="1" applyFill="1" applyBorder="1" applyAlignment="1" applyProtection="1">
      <alignment horizontal="right"/>
    </xf>
    <xf numFmtId="166" fontId="0" fillId="5" borderId="4" xfId="0" applyNumberFormat="1" applyFont="1" applyFill="1" applyBorder="1" applyAlignment="1" applyProtection="1">
      <alignment horizontal="right"/>
    </xf>
    <xf numFmtId="0" fontId="0" fillId="5" borderId="4" xfId="2" applyNumberFormat="1" applyFont="1" applyFill="1" applyBorder="1" applyAlignment="1" applyProtection="1">
      <alignment horizontal="right"/>
    </xf>
    <xf numFmtId="0" fontId="13" fillId="5" borderId="4" xfId="0" applyFont="1" applyFill="1" applyBorder="1" applyAlignment="1" applyProtection="1">
      <alignment horizontal="right"/>
    </xf>
    <xf numFmtId="0" fontId="13" fillId="0" borderId="4" xfId="0" applyFont="1" applyFill="1" applyBorder="1" applyAlignment="1" applyProtection="1">
      <alignment horizontal="right"/>
    </xf>
    <xf numFmtId="0" fontId="6" fillId="6" borderId="13" xfId="0" applyFont="1" applyFill="1" applyBorder="1" applyProtection="1"/>
    <xf numFmtId="0" fontId="17" fillId="6" borderId="14" xfId="0" applyFont="1" applyFill="1" applyBorder="1" applyProtection="1"/>
    <xf numFmtId="3" fontId="17" fillId="6" borderId="4" xfId="0" applyNumberFormat="1" applyFont="1" applyFill="1" applyBorder="1" applyProtection="1"/>
    <xf numFmtId="3" fontId="2" fillId="6" borderId="4" xfId="0" applyNumberFormat="1" applyFont="1" applyFill="1" applyBorder="1" applyProtection="1"/>
    <xf numFmtId="4" fontId="17" fillId="6" borderId="4" xfId="0" applyNumberFormat="1" applyFont="1" applyFill="1" applyBorder="1" applyProtection="1"/>
    <xf numFmtId="166" fontId="17" fillId="6" borderId="4" xfId="0" applyNumberFormat="1" applyFont="1" applyFill="1" applyBorder="1" applyProtection="1"/>
    <xf numFmtId="0" fontId="15" fillId="6" borderId="4" xfId="0" applyFont="1" applyFill="1" applyBorder="1" applyAlignment="1" applyProtection="1">
      <alignment horizontal="center"/>
    </xf>
    <xf numFmtId="0" fontId="15" fillId="6" borderId="4" xfId="5" applyFont="1" applyFill="1" applyBorder="1" applyAlignment="1" applyProtection="1">
      <alignment horizontal="center"/>
    </xf>
    <xf numFmtId="0" fontId="9" fillId="0" borderId="0" xfId="0" applyFont="1" applyProtection="1"/>
    <xf numFmtId="2" fontId="6" fillId="6" borderId="7" xfId="0" applyNumberFormat="1" applyFont="1" applyFill="1" applyBorder="1" applyProtection="1"/>
    <xf numFmtId="2" fontId="17" fillId="6" borderId="10" xfId="0" applyNumberFormat="1" applyFont="1" applyFill="1" applyBorder="1" applyProtection="1"/>
    <xf numFmtId="2" fontId="17" fillId="6" borderId="2" xfId="0" applyNumberFormat="1" applyFont="1" applyFill="1" applyBorder="1" applyProtection="1"/>
    <xf numFmtId="164" fontId="17" fillId="6" borderId="4" xfId="0" applyNumberFormat="1" applyFont="1" applyFill="1" applyBorder="1" applyProtection="1"/>
    <xf numFmtId="0" fontId="13" fillId="6" borderId="4" xfId="5" applyFont="1" applyFill="1" applyBorder="1" applyProtection="1"/>
    <xf numFmtId="2" fontId="8" fillId="0" borderId="0" xfId="0" applyNumberFormat="1" applyFont="1" applyProtection="1"/>
    <xf numFmtId="2" fontId="15" fillId="6" borderId="0" xfId="0" applyNumberFormat="1" applyFont="1" applyFill="1" applyProtection="1"/>
    <xf numFmtId="2" fontId="6" fillId="6" borderId="8" xfId="0" applyNumberFormat="1" applyFont="1" applyFill="1" applyBorder="1" applyProtection="1"/>
    <xf numFmtId="2" fontId="17" fillId="6" borderId="9" xfId="0" applyNumberFormat="1" applyFont="1" applyFill="1" applyBorder="1" applyProtection="1"/>
    <xf numFmtId="1" fontId="17" fillId="6" borderId="4" xfId="0" applyNumberFormat="1" applyFont="1" applyFill="1" applyBorder="1" applyProtection="1"/>
    <xf numFmtId="167" fontId="17" fillId="6" borderId="4" xfId="0" applyNumberFormat="1" applyFont="1" applyFill="1" applyBorder="1" applyProtection="1"/>
    <xf numFmtId="167" fontId="15" fillId="6" borderId="4" xfId="0" applyNumberFormat="1" applyFont="1" applyFill="1" applyBorder="1" applyAlignment="1" applyProtection="1">
      <alignment horizontal="center"/>
    </xf>
    <xf numFmtId="10" fontId="15" fillId="6" borderId="4" xfId="5" applyNumberFormat="1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3" fontId="0" fillId="0" borderId="0" xfId="0" applyNumberFormat="1" applyProtection="1"/>
    <xf numFmtId="166" fontId="0" fillId="0" borderId="0" xfId="0" applyNumberFormat="1" applyProtection="1"/>
    <xf numFmtId="0" fontId="7" fillId="2" borderId="1" xfId="0" applyFont="1" applyFill="1" applyBorder="1" applyProtection="1"/>
    <xf numFmtId="0" fontId="7" fillId="2" borderId="2" xfId="0" applyFont="1" applyFill="1" applyBorder="1" applyProtection="1"/>
    <xf numFmtId="0" fontId="8" fillId="2" borderId="2" xfId="0" applyFont="1" applyFill="1" applyBorder="1" applyProtection="1"/>
    <xf numFmtId="3" fontId="8" fillId="2" borderId="3" xfId="0" applyNumberFormat="1" applyFont="1" applyFill="1" applyBorder="1" applyProtection="1"/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4" fontId="8" fillId="2" borderId="13" xfId="0" applyNumberFormat="1" applyFont="1" applyFill="1" applyBorder="1" applyAlignment="1" applyProtection="1">
      <alignment horizontal="center" wrapText="1"/>
    </xf>
    <xf numFmtId="0" fontId="8" fillId="0" borderId="0" xfId="0" applyFont="1" applyFill="1" applyProtection="1"/>
    <xf numFmtId="0" fontId="8" fillId="2" borderId="6" xfId="0" applyFont="1" applyFill="1" applyBorder="1" applyProtection="1"/>
    <xf numFmtId="0" fontId="8" fillId="2" borderId="9" xfId="0" applyFont="1" applyFill="1" applyBorder="1" applyProtection="1"/>
    <xf numFmtId="3" fontId="8" fillId="2" borderId="6" xfId="0" applyNumberFormat="1" applyFont="1" applyFill="1" applyBorder="1" applyProtection="1"/>
    <xf numFmtId="166" fontId="8" fillId="2" borderId="4" xfId="0" applyNumberFormat="1" applyFont="1" applyFill="1" applyBorder="1" applyAlignment="1" applyProtection="1">
      <alignment horizontal="center" wrapText="1"/>
    </xf>
    <xf numFmtId="4" fontId="5" fillId="2" borderId="8" xfId="0" applyNumberFormat="1" applyFont="1" applyFill="1" applyBorder="1" applyAlignment="1" applyProtection="1">
      <alignment horizontal="center" wrapText="1"/>
    </xf>
    <xf numFmtId="0" fontId="14" fillId="6" borderId="1" xfId="0" applyFont="1" applyFill="1" applyBorder="1" applyAlignment="1" applyProtection="1">
      <alignment horizontal="right"/>
    </xf>
    <xf numFmtId="0" fontId="0" fillId="0" borderId="3" xfId="0" applyBorder="1" applyAlignment="1" applyProtection="1">
      <alignment horizontal="right"/>
    </xf>
    <xf numFmtId="3" fontId="14" fillId="6" borderId="4" xfId="0" applyNumberFormat="1" applyFont="1" applyFill="1" applyBorder="1" applyAlignment="1" applyProtection="1">
      <alignment horizontal="center" wrapText="1"/>
    </xf>
    <xf numFmtId="0" fontId="0" fillId="0" borderId="4" xfId="0" applyFill="1" applyBorder="1" applyProtection="1"/>
    <xf numFmtId="49" fontId="0" fillId="0" borderId="4" xfId="0" applyNumberFormat="1" applyBorder="1" applyProtection="1"/>
    <xf numFmtId="166" fontId="0" fillId="0" borderId="4" xfId="0" applyNumberFormat="1" applyFill="1" applyBorder="1" applyAlignment="1" applyProtection="1">
      <alignment horizontal="right"/>
    </xf>
    <xf numFmtId="0" fontId="0" fillId="0" borderId="4" xfId="2" applyNumberFormat="1" applyFont="1" applyFill="1" applyBorder="1" applyProtection="1"/>
    <xf numFmtId="166" fontId="0" fillId="0" borderId="4" xfId="2" applyNumberFormat="1" applyFont="1" applyFill="1" applyBorder="1" applyProtection="1"/>
    <xf numFmtId="0" fontId="0" fillId="0" borderId="4" xfId="0" applyFill="1" applyBorder="1" applyAlignment="1" applyProtection="1">
      <alignment horizontal="center"/>
    </xf>
    <xf numFmtId="166" fontId="0" fillId="5" borderId="4" xfId="0" applyNumberFormat="1" applyFill="1" applyBorder="1" applyAlignment="1" applyProtection="1">
      <alignment horizontal="right"/>
    </xf>
    <xf numFmtId="0" fontId="10" fillId="6" borderId="13" xfId="0" applyFont="1" applyFill="1" applyBorder="1" applyProtection="1"/>
    <xf numFmtId="0" fontId="7" fillId="6" borderId="14" xfId="0" applyFont="1" applyFill="1" applyBorder="1" applyProtection="1"/>
    <xf numFmtId="49" fontId="7" fillId="6" borderId="2" xfId="0" applyNumberFormat="1" applyFont="1" applyFill="1" applyBorder="1" applyProtection="1"/>
    <xf numFmtId="3" fontId="7" fillId="6" borderId="4" xfId="0" applyNumberFormat="1" applyFont="1" applyFill="1" applyBorder="1" applyProtection="1"/>
    <xf numFmtId="4" fontId="7" fillId="6" borderId="4" xfId="0" applyNumberFormat="1" applyFont="1" applyFill="1" applyBorder="1" applyProtection="1"/>
    <xf numFmtId="4" fontId="8" fillId="6" borderId="4" xfId="6" applyNumberFormat="1" applyFont="1" applyFill="1" applyBorder="1" applyProtection="1"/>
    <xf numFmtId="0" fontId="8" fillId="6" borderId="4" xfId="0" applyFont="1" applyFill="1" applyBorder="1" applyAlignment="1" applyProtection="1">
      <alignment horizontal="center"/>
    </xf>
    <xf numFmtId="2" fontId="10" fillId="6" borderId="7" xfId="0" applyNumberFormat="1" applyFont="1" applyFill="1" applyBorder="1" applyProtection="1"/>
    <xf numFmtId="2" fontId="7" fillId="6" borderId="10" xfId="0" applyNumberFormat="1" applyFont="1" applyFill="1" applyBorder="1" applyProtection="1"/>
    <xf numFmtId="2" fontId="7" fillId="6" borderId="2" xfId="0" applyNumberFormat="1" applyFont="1" applyFill="1" applyBorder="1" applyProtection="1"/>
    <xf numFmtId="164" fontId="7" fillId="6" borderId="4" xfId="0" applyNumberFormat="1" applyFont="1" applyFill="1" applyBorder="1" applyProtection="1"/>
    <xf numFmtId="166" fontId="7" fillId="6" borderId="4" xfId="0" applyNumberFormat="1" applyFont="1" applyFill="1" applyBorder="1" applyProtection="1"/>
    <xf numFmtId="2" fontId="10" fillId="6" borderId="8" xfId="0" applyNumberFormat="1" applyFont="1" applyFill="1" applyBorder="1" applyProtection="1"/>
    <xf numFmtId="2" fontId="7" fillId="6" borderId="9" xfId="0" applyNumberFormat="1" applyFont="1" applyFill="1" applyBorder="1" applyProtection="1"/>
    <xf numFmtId="1" fontId="7" fillId="6" borderId="4" xfId="0" applyNumberFormat="1" applyFont="1" applyFill="1" applyBorder="1" applyProtection="1"/>
    <xf numFmtId="167" fontId="7" fillId="6" borderId="4" xfId="0" applyNumberFormat="1" applyFont="1" applyFill="1" applyBorder="1" applyProtection="1"/>
    <xf numFmtId="167" fontId="8" fillId="6" borderId="4" xfId="0" applyNumberFormat="1" applyFont="1" applyFill="1" applyBorder="1" applyAlignment="1" applyProtection="1">
      <alignment horizontal="center"/>
    </xf>
    <xf numFmtId="0" fontId="8" fillId="6" borderId="6" xfId="0" applyFont="1" applyFill="1" applyBorder="1" applyProtection="1"/>
    <xf numFmtId="0" fontId="8" fillId="6" borderId="9" xfId="0" applyFont="1" applyFill="1" applyBorder="1" applyProtection="1"/>
    <xf numFmtId="3" fontId="8" fillId="6" borderId="6" xfId="0" applyNumberFormat="1" applyFont="1" applyFill="1" applyBorder="1" applyProtection="1"/>
    <xf numFmtId="0" fontId="0" fillId="0" borderId="4" xfId="0" applyBorder="1" applyProtection="1"/>
    <xf numFmtId="3" fontId="0" fillId="0" borderId="4" xfId="0" applyNumberFormat="1" applyFill="1" applyBorder="1" applyAlignment="1" applyProtection="1">
      <alignment horizontal="right"/>
    </xf>
    <xf numFmtId="0" fontId="0" fillId="0" borderId="4" xfId="2" quotePrefix="1" applyNumberFormat="1" applyFont="1" applyFill="1" applyBorder="1" applyProtection="1"/>
    <xf numFmtId="3" fontId="0" fillId="5" borderId="4" xfId="0" applyNumberFormat="1" applyFill="1" applyBorder="1" applyAlignment="1" applyProtection="1">
      <alignment horizontal="right"/>
    </xf>
    <xf numFmtId="0" fontId="7" fillId="6" borderId="2" xfId="0" applyFont="1" applyFill="1" applyBorder="1" applyProtection="1"/>
    <xf numFmtId="49" fontId="13" fillId="0" borderId="4" xfId="3" applyNumberFormat="1" applyFont="1" applyBorder="1" applyAlignment="1" applyProtection="1">
      <alignment horizontal="left" vertical="center"/>
    </xf>
    <xf numFmtId="164" fontId="0" fillId="0" borderId="4" xfId="0" applyNumberFormat="1" applyFill="1" applyBorder="1" applyAlignment="1" applyProtection="1">
      <alignment horizontal="right"/>
    </xf>
    <xf numFmtId="0" fontId="0" fillId="5" borderId="4" xfId="0" applyFill="1" applyBorder="1" applyAlignment="1" applyProtection="1">
      <alignment horizontal="center"/>
    </xf>
    <xf numFmtId="0" fontId="0" fillId="0" borderId="1" xfId="2" applyNumberFormat="1" applyFont="1" applyFill="1" applyBorder="1" applyAlignment="1" applyProtection="1">
      <alignment horizontal="center"/>
    </xf>
    <xf numFmtId="166" fontId="13" fillId="5" borderId="4" xfId="0" applyNumberFormat="1" applyFont="1" applyFill="1" applyBorder="1" applyAlignment="1" applyProtection="1">
      <alignment horizontal="right"/>
    </xf>
    <xf numFmtId="166" fontId="13" fillId="0" borderId="4" xfId="0" applyNumberFormat="1" applyFont="1" applyFill="1" applyBorder="1" applyAlignment="1" applyProtection="1">
      <alignment horizontal="right"/>
    </xf>
    <xf numFmtId="0" fontId="0" fillId="0" borderId="0" xfId="2" applyNumberFormat="1" applyFont="1" applyFill="1" applyAlignment="1" applyProtection="1">
      <alignment horizontal="center"/>
    </xf>
    <xf numFmtId="0" fontId="0" fillId="0" borderId="4" xfId="0" applyFill="1" applyBorder="1" applyAlignment="1" applyProtection="1">
      <alignment horizontal="right"/>
    </xf>
    <xf numFmtId="4" fontId="8" fillId="6" borderId="4" xfId="0" applyNumberFormat="1" applyFont="1" applyFill="1" applyBorder="1" applyProtection="1"/>
    <xf numFmtId="166" fontId="8" fillId="6" borderId="4" xfId="0" applyNumberFormat="1" applyFont="1" applyFill="1" applyBorder="1" applyProtection="1"/>
    <xf numFmtId="164" fontId="8" fillId="6" borderId="4" xfId="0" applyNumberFormat="1" applyFont="1" applyFill="1" applyBorder="1" applyProtection="1"/>
    <xf numFmtId="16" fontId="0" fillId="0" borderId="0" xfId="0" quotePrefix="1" applyNumberFormat="1" applyAlignment="1" applyProtection="1">
      <alignment vertical="center"/>
    </xf>
  </cellXfs>
  <cellStyles count="7">
    <cellStyle name="Comma" xfId="1" builtinId="3"/>
    <cellStyle name="Normal" xfId="0" builtinId="0"/>
    <cellStyle name="Normal 2" xfId="4" xr:uid="{C8D16492-7506-4E1D-9E7A-1C088621F7ED}"/>
    <cellStyle name="Normal 3" xfId="6" xr:uid="{792BA2AA-17D1-4294-9A07-D8FE7013EC31}"/>
    <cellStyle name="Normal 4" xfId="5" xr:uid="{DB34356B-8617-4D10-AFB6-A447B000D84B}"/>
    <cellStyle name="sNumber 2" xfId="2" xr:uid="{D4196A1B-22E6-4B81-B071-069CB0E82524}"/>
    <cellStyle name="sText 5" xfId="3" xr:uid="{566C4F12-3096-42A1-9773-2B482C4159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081E-56BB-4053-9ECF-0D993D7CFEF9}">
  <dimension ref="A1:AQ162"/>
  <sheetViews>
    <sheetView tabSelected="1" workbookViewId="0">
      <pane ySplit="19" topLeftCell="A20" activePane="bottomLeft" state="frozen"/>
      <selection pane="bottomLeft" activeCell="B14" sqref="B14"/>
    </sheetView>
  </sheetViews>
  <sheetFormatPr defaultRowHeight="15" x14ac:dyDescent="0.25"/>
  <cols>
    <col min="1" max="1" width="14.7109375" customWidth="1"/>
    <col min="2" max="2" width="32.7109375" bestFit="1" customWidth="1"/>
    <col min="3" max="3" width="46.5703125" style="69" bestFit="1" customWidth="1"/>
    <col min="4" max="4" width="14.7109375" bestFit="1" customWidth="1"/>
    <col min="5" max="5" width="9.42578125" bestFit="1" customWidth="1"/>
    <col min="6" max="6" width="10.85546875" bestFit="1" customWidth="1"/>
    <col min="7" max="7" width="21.42578125" bestFit="1" customWidth="1"/>
    <col min="8" max="8" width="39.5703125" bestFit="1" customWidth="1"/>
    <col min="9" max="9" width="12.7109375" customWidth="1"/>
    <col min="10" max="10" width="10.7109375" bestFit="1" customWidth="1"/>
    <col min="11" max="11" width="11.28515625" bestFit="1" customWidth="1"/>
    <col min="12" max="12" width="9.140625" style="54"/>
  </cols>
  <sheetData>
    <row r="1" spans="1:12" s="3" customFormat="1" ht="15.75" x14ac:dyDescent="0.25">
      <c r="A1" s="1" t="s">
        <v>0</v>
      </c>
      <c r="B1" s="2"/>
      <c r="C1" s="2"/>
      <c r="D1" s="2"/>
      <c r="E1" s="2"/>
      <c r="F1" s="2"/>
      <c r="G1" s="2"/>
      <c r="H1" s="2"/>
      <c r="L1" s="4"/>
    </row>
    <row r="2" spans="1:12" s="3" customFormat="1" ht="15.75" x14ac:dyDescent="0.25">
      <c r="A2" s="1" t="s">
        <v>1</v>
      </c>
      <c r="C2" s="2"/>
      <c r="D2" s="2"/>
      <c r="E2" s="2"/>
      <c r="F2" s="2"/>
      <c r="G2" s="2"/>
      <c r="H2" s="2"/>
      <c r="L2" s="4"/>
    </row>
    <row r="3" spans="1:12" s="5" customFormat="1" x14ac:dyDescent="0.25">
      <c r="A3"/>
      <c r="B3" s="2" t="s">
        <v>2</v>
      </c>
      <c r="C3"/>
      <c r="D3"/>
      <c r="E3"/>
      <c r="F3"/>
      <c r="G3"/>
      <c r="H3"/>
      <c r="L3" s="6"/>
    </row>
    <row r="4" spans="1:12" s="5" customFormat="1" x14ac:dyDescent="0.25">
      <c r="A4"/>
      <c r="B4"/>
      <c r="C4"/>
      <c r="D4"/>
      <c r="E4"/>
      <c r="F4"/>
      <c r="G4"/>
      <c r="H4"/>
      <c r="L4" s="6"/>
    </row>
    <row r="5" spans="1:12" s="14" customFormat="1" x14ac:dyDescent="0.25">
      <c r="A5" s="7" t="s">
        <v>3</v>
      </c>
      <c r="B5" s="8"/>
      <c r="C5" s="9"/>
      <c r="D5" s="10" t="s">
        <v>4</v>
      </c>
      <c r="E5" s="11"/>
      <c r="F5" s="12"/>
      <c r="G5" s="13"/>
    </row>
    <row r="6" spans="1:12" s="14" customFormat="1" ht="12.75" x14ac:dyDescent="0.2">
      <c r="A6" s="13"/>
      <c r="B6" s="8"/>
      <c r="C6" s="15" t="s">
        <v>5</v>
      </c>
      <c r="D6" s="16" t="s">
        <v>6</v>
      </c>
      <c r="E6" s="16" t="s">
        <v>7</v>
      </c>
      <c r="F6" s="16" t="s">
        <v>8</v>
      </c>
      <c r="G6" s="13"/>
    </row>
    <row r="7" spans="1:12" s="14" customFormat="1" x14ac:dyDescent="0.25">
      <c r="A7" s="13"/>
      <c r="B7" s="8"/>
      <c r="C7" s="17" t="s">
        <v>9</v>
      </c>
      <c r="D7" s="18">
        <v>8676</v>
      </c>
      <c r="E7" s="19">
        <f>F40</f>
        <v>578.4</v>
      </c>
      <c r="F7" s="19">
        <f>F41</f>
        <v>339</v>
      </c>
      <c r="G7" s="13"/>
    </row>
    <row r="8" spans="1:12" s="14" customFormat="1" x14ac:dyDescent="0.25">
      <c r="A8" s="13"/>
      <c r="B8" s="8"/>
      <c r="C8" s="17" t="s">
        <v>10</v>
      </c>
      <c r="D8" s="18">
        <v>1468</v>
      </c>
      <c r="E8" s="19">
        <f>F55</f>
        <v>203.85714285714286</v>
      </c>
      <c r="F8" s="19">
        <f>F56</f>
        <v>192</v>
      </c>
      <c r="G8" s="13"/>
    </row>
    <row r="9" spans="1:12" s="14" customFormat="1" x14ac:dyDescent="0.25">
      <c r="A9" s="13"/>
      <c r="B9" s="8"/>
      <c r="C9" s="17" t="s">
        <v>11</v>
      </c>
      <c r="D9" s="18">
        <v>974</v>
      </c>
      <c r="E9" s="19">
        <f>F67</f>
        <v>243.5</v>
      </c>
      <c r="F9" s="19">
        <f>F68</f>
        <v>229.5</v>
      </c>
      <c r="G9" s="13"/>
    </row>
    <row r="10" spans="1:12" s="14" customFormat="1" x14ac:dyDescent="0.25">
      <c r="A10" s="13"/>
      <c r="B10" s="8"/>
      <c r="C10" s="17" t="s">
        <v>12</v>
      </c>
      <c r="D10" s="18">
        <v>6792</v>
      </c>
      <c r="E10" s="19">
        <f>F89</f>
        <v>485.14285714285717</v>
      </c>
      <c r="F10" s="19">
        <f>F90</f>
        <v>520</v>
      </c>
      <c r="G10" s="13"/>
    </row>
    <row r="11" spans="1:12" s="14" customFormat="1" x14ac:dyDescent="0.25">
      <c r="A11" s="13"/>
      <c r="B11" s="8"/>
      <c r="C11" s="17" t="s">
        <v>13</v>
      </c>
      <c r="D11" s="18">
        <v>1252</v>
      </c>
      <c r="E11" s="19">
        <f>F103</f>
        <v>208.66666666666666</v>
      </c>
      <c r="F11" s="19">
        <f>F104</f>
        <v>180</v>
      </c>
      <c r="G11" s="13"/>
    </row>
    <row r="12" spans="1:12" s="14" customFormat="1" x14ac:dyDescent="0.25">
      <c r="A12" s="13"/>
      <c r="B12"/>
      <c r="C12" s="17" t="s">
        <v>14</v>
      </c>
      <c r="D12" s="18">
        <v>12973</v>
      </c>
      <c r="E12" s="19">
        <f>F159</f>
        <v>270.27083333333331</v>
      </c>
      <c r="F12" s="19">
        <f>F160</f>
        <v>288</v>
      </c>
      <c r="G12" s="13"/>
    </row>
    <row r="13" spans="1:12" s="14" customFormat="1" ht="12.75" x14ac:dyDescent="0.2">
      <c r="A13" s="13"/>
      <c r="B13" s="8"/>
      <c r="C13" s="20" t="s">
        <v>15</v>
      </c>
      <c r="D13" s="21">
        <f>SUM(D7:D12)</f>
        <v>32135</v>
      </c>
      <c r="E13" s="22">
        <f>AVERAGE(E7:E12)</f>
        <v>331.63958333333329</v>
      </c>
      <c r="F13" s="23">
        <f>MEDIAN(F7:F12)</f>
        <v>258.75</v>
      </c>
      <c r="G13" s="13"/>
    </row>
    <row r="14" spans="1:12" s="14" customFormat="1" ht="12.75" x14ac:dyDescent="0.2">
      <c r="A14" s="13"/>
      <c r="B14" s="8"/>
      <c r="C14" s="13"/>
      <c r="D14" s="24"/>
      <c r="E14" s="13"/>
      <c r="F14" s="13"/>
      <c r="G14" s="13"/>
      <c r="H14" s="13"/>
    </row>
    <row r="15" spans="1:12" s="14" customFormat="1" ht="12.75" x14ac:dyDescent="0.2">
      <c r="A15" s="13"/>
      <c r="B15" s="8"/>
      <c r="C15" s="13"/>
      <c r="D15" s="13"/>
      <c r="E15" s="13"/>
      <c r="F15" s="13"/>
      <c r="G15" s="13"/>
      <c r="H15" s="13"/>
    </row>
    <row r="16" spans="1:12" s="14" customFormat="1" ht="12.75" x14ac:dyDescent="0.2">
      <c r="A16" s="7" t="s">
        <v>16</v>
      </c>
      <c r="B16" s="8"/>
      <c r="C16" s="13"/>
      <c r="D16" s="13"/>
      <c r="E16" s="13"/>
      <c r="F16" s="13"/>
      <c r="G16" s="13"/>
      <c r="H16" s="13"/>
    </row>
    <row r="17" spans="1:12" s="14" customFormat="1" ht="12.75" x14ac:dyDescent="0.2">
      <c r="A17" s="7"/>
      <c r="B17" s="8"/>
      <c r="C17" s="13"/>
      <c r="D17" s="13"/>
      <c r="E17" s="13"/>
      <c r="F17" s="13"/>
      <c r="G17" s="13"/>
      <c r="H17" s="13"/>
    </row>
    <row r="18" spans="1:12" s="14" customFormat="1" ht="15" customHeight="1" x14ac:dyDescent="0.25">
      <c r="A18" s="25"/>
      <c r="B18" s="26"/>
      <c r="C18" s="27"/>
      <c r="D18" s="27"/>
      <c r="E18" s="27"/>
      <c r="F18" s="27"/>
      <c r="G18" s="27"/>
      <c r="H18" s="27"/>
      <c r="I18" s="28" t="s">
        <v>17</v>
      </c>
      <c r="J18" s="29"/>
    </row>
    <row r="19" spans="1:12" s="34" customFormat="1" ht="39" customHeight="1" x14ac:dyDescent="0.2">
      <c r="A19" s="30" t="s">
        <v>18</v>
      </c>
      <c r="B19" s="31" t="s">
        <v>19</v>
      </c>
      <c r="C19" s="30" t="s">
        <v>20</v>
      </c>
      <c r="D19" s="30" t="s">
        <v>21</v>
      </c>
      <c r="E19" s="30" t="s">
        <v>22</v>
      </c>
      <c r="F19" s="32" t="s">
        <v>4</v>
      </c>
      <c r="G19" s="30" t="s">
        <v>23</v>
      </c>
      <c r="H19" s="30" t="s">
        <v>24</v>
      </c>
      <c r="I19" s="33" t="s">
        <v>25</v>
      </c>
      <c r="J19" s="33" t="s">
        <v>26</v>
      </c>
      <c r="L19" s="35"/>
    </row>
    <row r="20" spans="1:12" s="5" customFormat="1" x14ac:dyDescent="0.25">
      <c r="A20"/>
      <c r="B20"/>
      <c r="C20"/>
      <c r="D20"/>
      <c r="E20"/>
      <c r="F20"/>
      <c r="G20"/>
      <c r="H20"/>
      <c r="L20" s="6"/>
    </row>
    <row r="21" spans="1:12" s="41" customFormat="1" ht="12.75" x14ac:dyDescent="0.2">
      <c r="A21" s="36" t="s">
        <v>9</v>
      </c>
      <c r="B21" s="36"/>
      <c r="C21" s="37"/>
      <c r="D21" s="37"/>
      <c r="E21" s="37"/>
      <c r="F21" s="38"/>
      <c r="G21" s="37"/>
      <c r="H21" s="39"/>
      <c r="I21" s="39"/>
      <c r="J21" s="40"/>
      <c r="L21" s="42"/>
    </row>
    <row r="22" spans="1:12" s="44" customFormat="1" x14ac:dyDescent="0.25">
      <c r="A22" s="36"/>
      <c r="B22" s="36"/>
      <c r="C22" s="37"/>
      <c r="D22" s="37"/>
      <c r="E22" s="37"/>
      <c r="F22" s="38"/>
      <c r="G22" s="37"/>
      <c r="H22" s="40"/>
      <c r="I22" s="43" t="s">
        <v>17</v>
      </c>
      <c r="J22" s="12"/>
      <c r="L22" s="45"/>
    </row>
    <row r="23" spans="1:12" s="44" customFormat="1" ht="38.25" x14ac:dyDescent="0.2">
      <c r="A23" s="46" t="s">
        <v>18</v>
      </c>
      <c r="B23" s="47" t="s">
        <v>19</v>
      </c>
      <c r="C23" s="46" t="s">
        <v>20</v>
      </c>
      <c r="D23" s="46" t="s">
        <v>21</v>
      </c>
      <c r="E23" s="46" t="s">
        <v>22</v>
      </c>
      <c r="F23" s="48" t="s">
        <v>4</v>
      </c>
      <c r="G23" s="46" t="s">
        <v>23</v>
      </c>
      <c r="H23" s="46" t="s">
        <v>24</v>
      </c>
      <c r="I23" s="49" t="s">
        <v>25</v>
      </c>
      <c r="J23" s="49" t="s">
        <v>26</v>
      </c>
      <c r="L23" s="45"/>
    </row>
    <row r="24" spans="1:12" x14ac:dyDescent="0.25">
      <c r="A24" s="50" t="s">
        <v>27</v>
      </c>
      <c r="B24" s="50" t="s">
        <v>28</v>
      </c>
      <c r="C24" s="50" t="s">
        <v>29</v>
      </c>
      <c r="D24" s="50" t="s">
        <v>30</v>
      </c>
      <c r="E24" s="51" t="s">
        <v>31</v>
      </c>
      <c r="F24" s="52">
        <v>226</v>
      </c>
      <c r="G24" s="50" t="s">
        <v>32</v>
      </c>
      <c r="H24" s="50" t="s">
        <v>33</v>
      </c>
      <c r="I24" s="53" t="s">
        <v>34</v>
      </c>
      <c r="J24" s="53" t="s">
        <v>34</v>
      </c>
      <c r="K24" s="2"/>
    </row>
    <row r="25" spans="1:12" x14ac:dyDescent="0.25">
      <c r="A25" s="50" t="s">
        <v>35</v>
      </c>
      <c r="B25" s="50" t="s">
        <v>36</v>
      </c>
      <c r="C25" s="50" t="s">
        <v>37</v>
      </c>
      <c r="D25" s="50" t="s">
        <v>38</v>
      </c>
      <c r="E25" s="51" t="s">
        <v>31</v>
      </c>
      <c r="F25" s="52">
        <v>1212</v>
      </c>
      <c r="G25" s="50" t="s">
        <v>39</v>
      </c>
      <c r="H25" s="50" t="s">
        <v>40</v>
      </c>
      <c r="I25" s="53"/>
      <c r="J25" s="53"/>
      <c r="K25" s="2"/>
    </row>
    <row r="26" spans="1:12" x14ac:dyDescent="0.25">
      <c r="A26" s="50" t="s">
        <v>35</v>
      </c>
      <c r="B26" s="50" t="s">
        <v>41</v>
      </c>
      <c r="C26" s="50" t="s">
        <v>42</v>
      </c>
      <c r="D26" s="50" t="s">
        <v>38</v>
      </c>
      <c r="E26" s="51" t="s">
        <v>31</v>
      </c>
      <c r="F26" s="52">
        <v>1206</v>
      </c>
      <c r="G26" s="50" t="s">
        <v>43</v>
      </c>
      <c r="H26" s="50" t="s">
        <v>44</v>
      </c>
      <c r="I26" s="53"/>
      <c r="J26" s="53"/>
      <c r="K26" s="2"/>
    </row>
    <row r="27" spans="1:12" x14ac:dyDescent="0.25">
      <c r="A27" s="50" t="s">
        <v>35</v>
      </c>
      <c r="B27" s="50" t="s">
        <v>45</v>
      </c>
      <c r="C27" s="50" t="s">
        <v>46</v>
      </c>
      <c r="D27" s="50" t="s">
        <v>38</v>
      </c>
      <c r="E27" s="51" t="s">
        <v>31</v>
      </c>
      <c r="F27" s="52">
        <v>150</v>
      </c>
      <c r="G27" s="50" t="s">
        <v>47</v>
      </c>
      <c r="H27" s="50" t="s">
        <v>48</v>
      </c>
      <c r="I27" s="53" t="s">
        <v>34</v>
      </c>
      <c r="J27" s="53"/>
      <c r="K27" s="2"/>
    </row>
    <row r="28" spans="1:12" x14ac:dyDescent="0.25">
      <c r="A28" s="50" t="s">
        <v>49</v>
      </c>
      <c r="B28" s="50" t="s">
        <v>50</v>
      </c>
      <c r="C28" s="50" t="s">
        <v>51</v>
      </c>
      <c r="D28" s="50" t="s">
        <v>52</v>
      </c>
      <c r="E28" s="51" t="s">
        <v>31</v>
      </c>
      <c r="F28" s="52">
        <v>317</v>
      </c>
      <c r="G28" s="50" t="s">
        <v>53</v>
      </c>
      <c r="H28" s="50" t="s">
        <v>54</v>
      </c>
      <c r="I28" s="53" t="s">
        <v>34</v>
      </c>
      <c r="J28" s="53" t="s">
        <v>34</v>
      </c>
      <c r="K28" s="2"/>
    </row>
    <row r="29" spans="1:12" x14ac:dyDescent="0.25">
      <c r="A29" s="50" t="s">
        <v>55</v>
      </c>
      <c r="B29" s="50" t="s">
        <v>56</v>
      </c>
      <c r="C29" s="50" t="s">
        <v>57</v>
      </c>
      <c r="D29" s="50" t="s">
        <v>58</v>
      </c>
      <c r="E29" s="51" t="s">
        <v>31</v>
      </c>
      <c r="F29" s="52">
        <v>1112</v>
      </c>
      <c r="G29" s="50" t="s">
        <v>59</v>
      </c>
      <c r="H29" s="50" t="s">
        <v>60</v>
      </c>
      <c r="I29" s="53"/>
      <c r="J29" s="53"/>
      <c r="K29" s="2"/>
    </row>
    <row r="30" spans="1:12" x14ac:dyDescent="0.25">
      <c r="A30" s="50" t="s">
        <v>61</v>
      </c>
      <c r="B30" s="50" t="s">
        <v>62</v>
      </c>
      <c r="C30" s="50" t="s">
        <v>63</v>
      </c>
      <c r="D30" s="50" t="s">
        <v>64</v>
      </c>
      <c r="E30" s="51" t="s">
        <v>31</v>
      </c>
      <c r="F30" s="52">
        <v>846</v>
      </c>
      <c r="G30" s="50" t="s">
        <v>65</v>
      </c>
      <c r="H30" s="50" t="s">
        <v>66</v>
      </c>
      <c r="I30" s="53"/>
      <c r="J30" s="53"/>
      <c r="K30" s="2"/>
    </row>
    <row r="31" spans="1:12" x14ac:dyDescent="0.25">
      <c r="A31" s="50" t="s">
        <v>67</v>
      </c>
      <c r="B31" s="50" t="s">
        <v>68</v>
      </c>
      <c r="C31" s="50" t="s">
        <v>69</v>
      </c>
      <c r="D31" s="50" t="s">
        <v>70</v>
      </c>
      <c r="E31" s="51" t="s">
        <v>31</v>
      </c>
      <c r="F31" s="52">
        <v>604</v>
      </c>
      <c r="G31" s="50" t="s">
        <v>71</v>
      </c>
      <c r="H31" s="50" t="s">
        <v>72</v>
      </c>
      <c r="I31" s="53" t="s">
        <v>34</v>
      </c>
      <c r="J31" s="53" t="s">
        <v>34</v>
      </c>
      <c r="K31" s="2"/>
    </row>
    <row r="32" spans="1:12" x14ac:dyDescent="0.25">
      <c r="A32" s="50" t="s">
        <v>73</v>
      </c>
      <c r="B32" s="50" t="s">
        <v>74</v>
      </c>
      <c r="C32" s="50" t="s">
        <v>75</v>
      </c>
      <c r="D32" s="50" t="s">
        <v>76</v>
      </c>
      <c r="E32" s="51" t="s">
        <v>31</v>
      </c>
      <c r="F32" s="52">
        <v>276</v>
      </c>
      <c r="G32" s="50" t="s">
        <v>77</v>
      </c>
      <c r="H32" s="50" t="s">
        <v>78</v>
      </c>
      <c r="I32" s="53"/>
      <c r="J32" s="53"/>
      <c r="K32" s="2"/>
    </row>
    <row r="33" spans="1:43" x14ac:dyDescent="0.25">
      <c r="A33" s="50" t="s">
        <v>79</v>
      </c>
      <c r="B33" s="50" t="s">
        <v>80</v>
      </c>
      <c r="C33" s="50" t="s">
        <v>81</v>
      </c>
      <c r="D33" s="50" t="s">
        <v>82</v>
      </c>
      <c r="E33" s="51" t="s">
        <v>31</v>
      </c>
      <c r="F33" s="52">
        <v>1001</v>
      </c>
      <c r="G33" s="50" t="s">
        <v>83</v>
      </c>
      <c r="H33" s="50" t="s">
        <v>84</v>
      </c>
      <c r="I33" s="53"/>
      <c r="J33" s="53"/>
      <c r="K33" s="2"/>
    </row>
    <row r="34" spans="1:43" x14ac:dyDescent="0.25">
      <c r="A34" s="50" t="s">
        <v>85</v>
      </c>
      <c r="B34" s="50" t="s">
        <v>86</v>
      </c>
      <c r="C34" s="50" t="s">
        <v>87</v>
      </c>
      <c r="D34" s="50" t="s">
        <v>88</v>
      </c>
      <c r="E34" s="51" t="s">
        <v>31</v>
      </c>
      <c r="F34" s="52">
        <v>150</v>
      </c>
      <c r="G34" s="50" t="s">
        <v>89</v>
      </c>
      <c r="H34" s="50" t="s">
        <v>90</v>
      </c>
      <c r="I34" s="53"/>
      <c r="J34" s="53"/>
      <c r="K34" s="2"/>
    </row>
    <row r="35" spans="1:43" x14ac:dyDescent="0.25">
      <c r="A35" s="50" t="s">
        <v>91</v>
      </c>
      <c r="B35" s="50" t="s">
        <v>92</v>
      </c>
      <c r="C35" s="50" t="s">
        <v>93</v>
      </c>
      <c r="D35" s="50" t="s">
        <v>94</v>
      </c>
      <c r="E35" s="51" t="s">
        <v>31</v>
      </c>
      <c r="F35" s="52">
        <v>771</v>
      </c>
      <c r="G35" s="50" t="s">
        <v>95</v>
      </c>
      <c r="H35" s="50" t="s">
        <v>96</v>
      </c>
      <c r="I35" s="53"/>
      <c r="J35" s="53"/>
      <c r="K35" s="2"/>
    </row>
    <row r="36" spans="1:43" x14ac:dyDescent="0.25">
      <c r="A36" s="50" t="s">
        <v>97</v>
      </c>
      <c r="B36" s="50" t="s">
        <v>98</v>
      </c>
      <c r="C36" s="50" t="s">
        <v>99</v>
      </c>
      <c r="D36" s="50" t="s">
        <v>100</v>
      </c>
      <c r="E36" s="51" t="s">
        <v>31</v>
      </c>
      <c r="F36" s="52">
        <v>230</v>
      </c>
      <c r="G36" s="50" t="s">
        <v>101</v>
      </c>
      <c r="H36" s="50" t="s">
        <v>102</v>
      </c>
      <c r="I36" s="53"/>
      <c r="J36" s="53"/>
      <c r="K36" s="2"/>
    </row>
    <row r="37" spans="1:43" x14ac:dyDescent="0.25">
      <c r="A37" s="50" t="s">
        <v>103</v>
      </c>
      <c r="B37" s="50" t="s">
        <v>104</v>
      </c>
      <c r="C37" s="50" t="s">
        <v>105</v>
      </c>
      <c r="D37" s="50" t="s">
        <v>106</v>
      </c>
      <c r="E37" s="51" t="s">
        <v>31</v>
      </c>
      <c r="F37" s="52">
        <v>339</v>
      </c>
      <c r="G37" s="50" t="s">
        <v>107</v>
      </c>
      <c r="H37" s="50" t="s">
        <v>108</v>
      </c>
      <c r="I37" s="53" t="s">
        <v>34</v>
      </c>
      <c r="J37" s="53" t="s">
        <v>34</v>
      </c>
      <c r="K37" s="2"/>
    </row>
    <row r="38" spans="1:43" x14ac:dyDescent="0.25">
      <c r="A38" s="50" t="s">
        <v>109</v>
      </c>
      <c r="B38" s="50" t="s">
        <v>110</v>
      </c>
      <c r="C38" s="50" t="s">
        <v>111</v>
      </c>
      <c r="D38" s="50" t="s">
        <v>112</v>
      </c>
      <c r="E38" s="51" t="s">
        <v>31</v>
      </c>
      <c r="F38" s="52">
        <v>236</v>
      </c>
      <c r="G38" s="50" t="s">
        <v>113</v>
      </c>
      <c r="H38" s="50" t="s">
        <v>114</v>
      </c>
      <c r="I38" s="53"/>
      <c r="J38" s="53" t="s">
        <v>34</v>
      </c>
      <c r="K38" s="2"/>
    </row>
    <row r="39" spans="1:43" x14ac:dyDescent="0.25">
      <c r="A39" s="55"/>
      <c r="B39" s="56"/>
      <c r="C39" s="57"/>
      <c r="D39" s="58" t="s">
        <v>115</v>
      </c>
      <c r="E39" s="59"/>
      <c r="F39" s="60">
        <f>SUM(F24:F38)</f>
        <v>8676</v>
      </c>
      <c r="G39" s="57"/>
      <c r="H39" s="57"/>
      <c r="I39" s="57"/>
      <c r="J39" s="61" t="s">
        <v>2</v>
      </c>
    </row>
    <row r="40" spans="1:43" x14ac:dyDescent="0.25">
      <c r="A40" s="55"/>
      <c r="B40" s="56"/>
      <c r="C40" s="57"/>
      <c r="D40" s="62" t="s">
        <v>7</v>
      </c>
      <c r="E40" s="63"/>
      <c r="F40" s="64">
        <f>AVERAGE(F24:F38)</f>
        <v>578.4</v>
      </c>
      <c r="G40" s="57"/>
      <c r="H40" s="57"/>
      <c r="I40" s="57"/>
      <c r="J40" s="61" t="s">
        <v>2</v>
      </c>
    </row>
    <row r="41" spans="1:43" s="5" customFormat="1" x14ac:dyDescent="0.25">
      <c r="A41" s="65"/>
      <c r="B41" s="66"/>
      <c r="C41" s="67"/>
      <c r="D41" s="62" t="s">
        <v>8</v>
      </c>
      <c r="E41" s="63"/>
      <c r="F41" s="64">
        <f>MEDIAN(F24:F38)</f>
        <v>339</v>
      </c>
      <c r="G41" s="67"/>
      <c r="H41" s="67"/>
      <c r="I41" s="67"/>
      <c r="J41" s="68"/>
      <c r="L41" s="6"/>
    </row>
    <row r="42" spans="1:43" s="5" customFormat="1" x14ac:dyDescent="0.25">
      <c r="A42"/>
      <c r="B42" s="69"/>
      <c r="C42"/>
      <c r="D42"/>
      <c r="E42" s="70"/>
      <c r="F42"/>
      <c r="G42"/>
      <c r="H42"/>
      <c r="I42"/>
      <c r="J42"/>
      <c r="L42" s="6"/>
    </row>
    <row r="43" spans="1:43" s="5" customFormat="1" x14ac:dyDescent="0.25">
      <c r="A43"/>
      <c r="B43" s="69"/>
      <c r="C43"/>
      <c r="D43"/>
      <c r="E43" s="70"/>
      <c r="F43"/>
      <c r="G43"/>
      <c r="H43"/>
      <c r="I43"/>
      <c r="J43"/>
      <c r="L43" s="6"/>
    </row>
    <row r="44" spans="1:43" s="2" customFormat="1" ht="15" customHeight="1" x14ac:dyDescent="0.25">
      <c r="A44" s="36" t="s">
        <v>10</v>
      </c>
      <c r="B44" s="36"/>
      <c r="C44" s="37"/>
      <c r="D44" s="37"/>
      <c r="E44" s="37"/>
      <c r="F44" s="38"/>
      <c r="G44" s="37"/>
      <c r="H44" s="39"/>
      <c r="I44" s="39"/>
      <c r="J44" s="40"/>
      <c r="L44" s="71"/>
      <c r="AJ44" s="72"/>
      <c r="AO44" s="72"/>
      <c r="AP44" s="72"/>
      <c r="AQ44" s="72"/>
    </row>
    <row r="45" spans="1:43" ht="15" customHeight="1" x14ac:dyDescent="0.25">
      <c r="A45" s="36"/>
      <c r="B45" s="36"/>
      <c r="C45" s="37"/>
      <c r="D45" s="37"/>
      <c r="E45" s="37"/>
      <c r="F45" s="38"/>
      <c r="G45" s="37"/>
      <c r="H45" s="40"/>
      <c r="I45" s="43" t="s">
        <v>17</v>
      </c>
      <c r="J45" s="12"/>
      <c r="AJ45" s="73"/>
      <c r="AO45" s="73"/>
      <c r="AP45" s="73"/>
      <c r="AQ45" s="73"/>
    </row>
    <row r="46" spans="1:43" s="44" customFormat="1" ht="38.25" x14ac:dyDescent="0.2">
      <c r="A46" s="74" t="s">
        <v>18</v>
      </c>
      <c r="B46" s="75" t="s">
        <v>19</v>
      </c>
      <c r="C46" s="74" t="s">
        <v>20</v>
      </c>
      <c r="D46" s="74" t="s">
        <v>21</v>
      </c>
      <c r="E46" s="74" t="s">
        <v>22</v>
      </c>
      <c r="F46" s="76" t="s">
        <v>4</v>
      </c>
      <c r="G46" s="74" t="s">
        <v>23</v>
      </c>
      <c r="H46" s="74" t="s">
        <v>24</v>
      </c>
      <c r="I46" s="77" t="s">
        <v>25</v>
      </c>
      <c r="J46" s="77" t="s">
        <v>26</v>
      </c>
      <c r="L46" s="45"/>
    </row>
    <row r="47" spans="1:43" s="44" customFormat="1" x14ac:dyDescent="0.25">
      <c r="A47" s="50" t="s">
        <v>116</v>
      </c>
      <c r="B47" s="50" t="s">
        <v>117</v>
      </c>
      <c r="C47" s="50" t="s">
        <v>118</v>
      </c>
      <c r="D47" s="50" t="s">
        <v>119</v>
      </c>
      <c r="E47" s="51" t="s">
        <v>120</v>
      </c>
      <c r="F47" s="78">
        <v>307</v>
      </c>
      <c r="G47" s="50" t="s">
        <v>121</v>
      </c>
      <c r="H47" s="50" t="s">
        <v>122</v>
      </c>
      <c r="I47" s="53" t="s">
        <v>2</v>
      </c>
      <c r="J47" s="79" t="s">
        <v>2</v>
      </c>
      <c r="K47" s="80"/>
      <c r="L47" s="45"/>
    </row>
    <row r="48" spans="1:43" s="44" customFormat="1" x14ac:dyDescent="0.25">
      <c r="A48" s="50" t="s">
        <v>116</v>
      </c>
      <c r="B48" s="50" t="s">
        <v>123</v>
      </c>
      <c r="C48" s="50" t="s">
        <v>124</v>
      </c>
      <c r="D48" s="50" t="s">
        <v>125</v>
      </c>
      <c r="E48" s="51" t="s">
        <v>120</v>
      </c>
      <c r="F48" s="78">
        <v>189</v>
      </c>
      <c r="G48" s="50" t="s">
        <v>126</v>
      </c>
      <c r="H48" s="50" t="s">
        <v>127</v>
      </c>
      <c r="I48" s="53" t="s">
        <v>2</v>
      </c>
      <c r="J48" s="79"/>
      <c r="K48" s="2"/>
      <c r="L48" s="45"/>
    </row>
    <row r="49" spans="1:13" s="44" customFormat="1" x14ac:dyDescent="0.25">
      <c r="A49" s="50" t="s">
        <v>128</v>
      </c>
      <c r="B49" s="50" t="s">
        <v>129</v>
      </c>
      <c r="C49" s="50" t="s">
        <v>130</v>
      </c>
      <c r="D49" s="50" t="s">
        <v>131</v>
      </c>
      <c r="E49" s="51" t="s">
        <v>120</v>
      </c>
      <c r="F49" s="78">
        <v>192</v>
      </c>
      <c r="G49" s="50" t="s">
        <v>132</v>
      </c>
      <c r="H49" s="50" t="s">
        <v>133</v>
      </c>
      <c r="I49" s="53" t="s">
        <v>34</v>
      </c>
      <c r="J49" s="79" t="s">
        <v>34</v>
      </c>
      <c r="K49" s="2"/>
      <c r="L49" s="45"/>
    </row>
    <row r="50" spans="1:13" s="44" customFormat="1" x14ac:dyDescent="0.25">
      <c r="A50" s="50" t="s">
        <v>134</v>
      </c>
      <c r="B50" s="50" t="s">
        <v>135</v>
      </c>
      <c r="C50" s="50" t="s">
        <v>136</v>
      </c>
      <c r="D50" s="50" t="s">
        <v>137</v>
      </c>
      <c r="E50" s="51" t="s">
        <v>138</v>
      </c>
      <c r="F50" s="78">
        <v>240</v>
      </c>
      <c r="G50" s="50" t="s">
        <v>139</v>
      </c>
      <c r="H50" s="50" t="s">
        <v>140</v>
      </c>
      <c r="I50" s="53"/>
      <c r="J50" s="79"/>
      <c r="K50" s="2"/>
      <c r="L50" s="45"/>
    </row>
    <row r="51" spans="1:13" x14ac:dyDescent="0.25">
      <c r="A51" s="50" t="s">
        <v>73</v>
      </c>
      <c r="B51" s="50" t="s">
        <v>141</v>
      </c>
      <c r="C51" s="50" t="s">
        <v>142</v>
      </c>
      <c r="D51" s="50" t="s">
        <v>143</v>
      </c>
      <c r="E51" s="51" t="s">
        <v>138</v>
      </c>
      <c r="F51" s="78">
        <v>303</v>
      </c>
      <c r="G51" s="50" t="s">
        <v>144</v>
      </c>
      <c r="H51" s="50" t="s">
        <v>145</v>
      </c>
      <c r="I51" s="53" t="s">
        <v>34</v>
      </c>
      <c r="J51" s="79" t="s">
        <v>2</v>
      </c>
      <c r="K51" s="2"/>
      <c r="L51" s="45"/>
    </row>
    <row r="52" spans="1:13" x14ac:dyDescent="0.25">
      <c r="A52" s="2" t="s">
        <v>146</v>
      </c>
      <c r="B52" s="2" t="s">
        <v>147</v>
      </c>
      <c r="C52" s="2" t="s">
        <v>148</v>
      </c>
      <c r="D52" s="50" t="s">
        <v>149</v>
      </c>
      <c r="E52" s="51" t="s">
        <v>138</v>
      </c>
      <c r="F52" s="78">
        <v>98</v>
      </c>
      <c r="G52" s="50" t="s">
        <v>150</v>
      </c>
      <c r="H52" s="2" t="s">
        <v>151</v>
      </c>
      <c r="I52" s="53"/>
      <c r="J52" s="79"/>
      <c r="K52" s="2"/>
      <c r="L52" s="45"/>
    </row>
    <row r="53" spans="1:13" x14ac:dyDescent="0.25">
      <c r="A53" s="50" t="s">
        <v>61</v>
      </c>
      <c r="B53" s="50" t="s">
        <v>152</v>
      </c>
      <c r="C53" s="50" t="s">
        <v>153</v>
      </c>
      <c r="D53" s="50" t="s">
        <v>154</v>
      </c>
      <c r="E53" s="51" t="s">
        <v>120</v>
      </c>
      <c r="F53" s="78">
        <v>98</v>
      </c>
      <c r="G53" s="50" t="s">
        <v>155</v>
      </c>
      <c r="H53" s="50" t="s">
        <v>156</v>
      </c>
      <c r="I53" s="53" t="s">
        <v>2</v>
      </c>
      <c r="J53" s="79" t="s">
        <v>2</v>
      </c>
      <c r="K53" s="2"/>
      <c r="L53" s="45"/>
    </row>
    <row r="54" spans="1:13" x14ac:dyDescent="0.25">
      <c r="A54" s="81"/>
      <c r="B54" s="82"/>
      <c r="C54" s="83"/>
      <c r="D54" s="62" t="s">
        <v>115</v>
      </c>
      <c r="E54" s="63"/>
      <c r="F54" s="84">
        <f>SUM(F47:F53)</f>
        <v>1427</v>
      </c>
      <c r="G54" s="83"/>
      <c r="H54" s="83"/>
      <c r="I54" s="83"/>
      <c r="J54" s="85"/>
    </row>
    <row r="55" spans="1:13" x14ac:dyDescent="0.25">
      <c r="A55" s="55"/>
      <c r="B55" s="56"/>
      <c r="C55" s="57"/>
      <c r="D55" s="62" t="s">
        <v>7</v>
      </c>
      <c r="E55" s="63"/>
      <c r="F55" s="64">
        <f>AVERAGE(F47:F53)</f>
        <v>203.85714285714286</v>
      </c>
      <c r="G55" s="57"/>
      <c r="H55" s="57"/>
      <c r="I55" s="57"/>
      <c r="J55" s="61"/>
    </row>
    <row r="56" spans="1:13" s="5" customFormat="1" x14ac:dyDescent="0.25">
      <c r="A56" s="65"/>
      <c r="B56" s="66"/>
      <c r="C56" s="67"/>
      <c r="D56" s="62" t="s">
        <v>8</v>
      </c>
      <c r="E56" s="63"/>
      <c r="F56" s="64">
        <f>MEDIAN(F47:F53)</f>
        <v>192</v>
      </c>
      <c r="G56" s="67"/>
      <c r="H56" s="67"/>
      <c r="I56" s="67"/>
      <c r="J56" s="68"/>
      <c r="L56" s="6"/>
      <c r="M56" s="5" t="s">
        <v>2</v>
      </c>
    </row>
    <row r="57" spans="1:13" s="5" customFormat="1" x14ac:dyDescent="0.25">
      <c r="A57"/>
      <c r="B57"/>
      <c r="C57" s="69"/>
      <c r="D57"/>
      <c r="E57"/>
      <c r="F57"/>
      <c r="G57"/>
      <c r="H57"/>
      <c r="I57"/>
      <c r="J57"/>
      <c r="L57" s="6"/>
    </row>
    <row r="58" spans="1:13" s="5" customFormat="1" x14ac:dyDescent="0.25">
      <c r="A58"/>
      <c r="B58"/>
      <c r="C58" s="69"/>
      <c r="D58"/>
      <c r="E58"/>
      <c r="F58"/>
      <c r="G58"/>
      <c r="H58"/>
      <c r="I58"/>
      <c r="J58"/>
      <c r="L58" s="6"/>
    </row>
    <row r="59" spans="1:13" s="2" customFormat="1" x14ac:dyDescent="0.25">
      <c r="A59" s="36" t="s">
        <v>11</v>
      </c>
      <c r="B59" s="36"/>
      <c r="C59" s="37"/>
      <c r="D59" s="37"/>
      <c r="E59" s="37"/>
      <c r="F59" s="38"/>
      <c r="G59" s="37"/>
      <c r="H59" s="39"/>
      <c r="I59" s="39"/>
      <c r="J59" s="40"/>
      <c r="L59" s="71"/>
    </row>
    <row r="60" spans="1:13" x14ac:dyDescent="0.25">
      <c r="A60" s="36"/>
      <c r="B60" s="36"/>
      <c r="C60" s="37"/>
      <c r="D60" s="37"/>
      <c r="E60" s="37"/>
      <c r="F60" s="38"/>
      <c r="G60" s="37"/>
      <c r="H60" s="40"/>
      <c r="I60" s="43" t="s">
        <v>17</v>
      </c>
      <c r="J60" s="12"/>
    </row>
    <row r="61" spans="1:13" s="44" customFormat="1" ht="38.25" x14ac:dyDescent="0.2">
      <c r="A61" s="74" t="s">
        <v>18</v>
      </c>
      <c r="B61" s="75" t="s">
        <v>19</v>
      </c>
      <c r="C61" s="74" t="s">
        <v>20</v>
      </c>
      <c r="D61" s="74" t="s">
        <v>21</v>
      </c>
      <c r="E61" s="74" t="s">
        <v>22</v>
      </c>
      <c r="F61" s="76" t="s">
        <v>4</v>
      </c>
      <c r="G61" s="74" t="s">
        <v>23</v>
      </c>
      <c r="H61" s="74" t="s">
        <v>24</v>
      </c>
      <c r="I61" s="77" t="s">
        <v>25</v>
      </c>
      <c r="J61" s="77" t="s">
        <v>26</v>
      </c>
      <c r="L61" s="45"/>
    </row>
    <row r="62" spans="1:13" s="44" customFormat="1" x14ac:dyDescent="0.25">
      <c r="A62" s="50" t="s">
        <v>157</v>
      </c>
      <c r="B62" s="50" t="s">
        <v>158</v>
      </c>
      <c r="C62" s="50" t="s">
        <v>159</v>
      </c>
      <c r="D62" s="86" t="s">
        <v>160</v>
      </c>
      <c r="E62" s="86" t="s">
        <v>161</v>
      </c>
      <c r="F62" s="87">
        <v>168</v>
      </c>
      <c r="G62" s="50" t="s">
        <v>162</v>
      </c>
      <c r="H62" s="50" t="s">
        <v>163</v>
      </c>
      <c r="I62" s="88"/>
      <c r="J62" s="88"/>
      <c r="K62" s="80"/>
      <c r="L62" s="45"/>
    </row>
    <row r="63" spans="1:13" s="44" customFormat="1" x14ac:dyDescent="0.25">
      <c r="A63" s="50" t="s">
        <v>164</v>
      </c>
      <c r="B63" s="50" t="s">
        <v>165</v>
      </c>
      <c r="C63" s="50" t="s">
        <v>166</v>
      </c>
      <c r="D63" s="86" t="s">
        <v>167</v>
      </c>
      <c r="E63" s="86" t="s">
        <v>161</v>
      </c>
      <c r="F63" s="87">
        <v>121</v>
      </c>
      <c r="G63" s="50" t="s">
        <v>168</v>
      </c>
      <c r="H63" s="50" t="s">
        <v>169</v>
      </c>
      <c r="I63" s="88"/>
      <c r="J63" s="88"/>
      <c r="K63" s="2"/>
      <c r="L63" s="45"/>
    </row>
    <row r="64" spans="1:13" s="44" customFormat="1" x14ac:dyDescent="0.25">
      <c r="A64" s="50" t="s">
        <v>170</v>
      </c>
      <c r="B64" s="50" t="s">
        <v>171</v>
      </c>
      <c r="C64" s="50" t="s">
        <v>172</v>
      </c>
      <c r="D64" s="89" t="s">
        <v>173</v>
      </c>
      <c r="E64" s="90" t="s">
        <v>161</v>
      </c>
      <c r="F64" s="87">
        <v>394</v>
      </c>
      <c r="G64" s="50" t="s">
        <v>174</v>
      </c>
      <c r="H64" s="50" t="s">
        <v>175</v>
      </c>
      <c r="I64" s="91" t="s">
        <v>34</v>
      </c>
      <c r="J64" s="91" t="s">
        <v>34</v>
      </c>
      <c r="K64" s="2"/>
      <c r="L64" s="45"/>
    </row>
    <row r="65" spans="1:12" s="44" customFormat="1" x14ac:dyDescent="0.25">
      <c r="A65" s="86" t="s">
        <v>176</v>
      </c>
      <c r="B65" s="86" t="s">
        <v>177</v>
      </c>
      <c r="C65" s="86" t="s">
        <v>178</v>
      </c>
      <c r="D65" s="89" t="s">
        <v>179</v>
      </c>
      <c r="E65" s="90" t="s">
        <v>161</v>
      </c>
      <c r="F65" s="92">
        <v>291</v>
      </c>
      <c r="G65" s="86" t="s">
        <v>180</v>
      </c>
      <c r="H65" s="86" t="s">
        <v>181</v>
      </c>
      <c r="I65" s="91" t="s">
        <v>2</v>
      </c>
      <c r="J65" s="91" t="s">
        <v>2</v>
      </c>
      <c r="K65" s="93"/>
      <c r="L65" s="45"/>
    </row>
    <row r="66" spans="1:12" x14ac:dyDescent="0.25">
      <c r="A66" s="81"/>
      <c r="B66" s="82"/>
      <c r="C66" s="83"/>
      <c r="D66" s="62" t="s">
        <v>115</v>
      </c>
      <c r="E66" s="63"/>
      <c r="F66" s="84">
        <f>SUM(F62:F65)</f>
        <v>974</v>
      </c>
      <c r="G66" s="83"/>
      <c r="H66" s="83"/>
      <c r="I66" s="83"/>
      <c r="J66" s="85"/>
    </row>
    <row r="67" spans="1:12" x14ac:dyDescent="0.25">
      <c r="A67" s="55"/>
      <c r="B67" s="56"/>
      <c r="C67" s="57"/>
      <c r="D67" s="62" t="s">
        <v>7</v>
      </c>
      <c r="E67" s="63"/>
      <c r="F67" s="64">
        <f>AVERAGE(F62:F65)</f>
        <v>243.5</v>
      </c>
      <c r="G67" s="57"/>
      <c r="H67" s="57"/>
      <c r="I67" s="57"/>
      <c r="J67" s="61"/>
    </row>
    <row r="68" spans="1:12" s="5" customFormat="1" x14ac:dyDescent="0.25">
      <c r="A68" s="65"/>
      <c r="B68" s="66"/>
      <c r="C68" s="67"/>
      <c r="D68" s="62" t="s">
        <v>8</v>
      </c>
      <c r="E68" s="63"/>
      <c r="F68" s="64">
        <f>MEDIAN(F62:F65)</f>
        <v>229.5</v>
      </c>
      <c r="G68" s="67"/>
      <c r="H68" s="67"/>
      <c r="I68" s="67"/>
      <c r="J68" s="68"/>
      <c r="L68" s="6"/>
    </row>
    <row r="69" spans="1:12" s="5" customFormat="1" x14ac:dyDescent="0.25">
      <c r="A69"/>
      <c r="B69"/>
      <c r="C69" s="69"/>
      <c r="D69"/>
      <c r="E69"/>
      <c r="F69"/>
      <c r="G69"/>
      <c r="H69"/>
      <c r="I69"/>
      <c r="J69"/>
      <c r="L69" s="6"/>
    </row>
    <row r="70" spans="1:12" s="5" customFormat="1" x14ac:dyDescent="0.25">
      <c r="A70"/>
      <c r="B70"/>
      <c r="C70" s="69"/>
      <c r="D70"/>
      <c r="E70"/>
      <c r="F70"/>
      <c r="G70"/>
      <c r="H70"/>
      <c r="I70"/>
      <c r="J70"/>
      <c r="L70" s="6"/>
    </row>
    <row r="71" spans="1:12" s="2" customFormat="1" x14ac:dyDescent="0.25">
      <c r="A71" s="36" t="s">
        <v>182</v>
      </c>
      <c r="B71" s="36"/>
      <c r="C71" s="37"/>
      <c r="D71" s="37"/>
      <c r="E71" s="37"/>
      <c r="F71" s="38"/>
      <c r="G71" s="37"/>
      <c r="H71" s="39"/>
      <c r="I71" s="39"/>
      <c r="J71" s="40"/>
      <c r="L71" s="71"/>
    </row>
    <row r="72" spans="1:12" x14ac:dyDescent="0.25">
      <c r="A72" s="36"/>
      <c r="B72" s="36"/>
      <c r="C72" s="37"/>
      <c r="D72" s="37"/>
      <c r="E72" s="37"/>
      <c r="F72" s="38"/>
      <c r="G72" s="37"/>
      <c r="H72" s="40"/>
      <c r="I72" s="43" t="s">
        <v>17</v>
      </c>
      <c r="J72" s="12"/>
    </row>
    <row r="73" spans="1:12" s="44" customFormat="1" ht="38.25" x14ac:dyDescent="0.2">
      <c r="A73" s="74" t="s">
        <v>18</v>
      </c>
      <c r="B73" s="75" t="s">
        <v>19</v>
      </c>
      <c r="C73" s="74" t="s">
        <v>20</v>
      </c>
      <c r="D73" s="74" t="s">
        <v>21</v>
      </c>
      <c r="E73" s="74" t="s">
        <v>22</v>
      </c>
      <c r="F73" s="76" t="s">
        <v>4</v>
      </c>
      <c r="G73" s="74" t="s">
        <v>23</v>
      </c>
      <c r="H73" s="74" t="s">
        <v>24</v>
      </c>
      <c r="I73" s="77" t="s">
        <v>25</v>
      </c>
      <c r="J73" s="77" t="s">
        <v>26</v>
      </c>
      <c r="L73" s="45"/>
    </row>
    <row r="74" spans="1:12" s="44" customFormat="1" x14ac:dyDescent="0.25">
      <c r="A74" s="50" t="s">
        <v>27</v>
      </c>
      <c r="B74" s="50" t="s">
        <v>183</v>
      </c>
      <c r="C74" s="50" t="s">
        <v>184</v>
      </c>
      <c r="D74" s="50" t="s">
        <v>30</v>
      </c>
      <c r="E74" s="94" t="s">
        <v>185</v>
      </c>
      <c r="F74" s="78">
        <v>173</v>
      </c>
      <c r="G74" s="50" t="s">
        <v>186</v>
      </c>
      <c r="H74" s="50" t="s">
        <v>187</v>
      </c>
      <c r="I74" s="53"/>
      <c r="J74" s="53"/>
      <c r="K74" s="2"/>
      <c r="L74" s="45"/>
    </row>
    <row r="75" spans="1:12" x14ac:dyDescent="0.25">
      <c r="A75" s="50" t="s">
        <v>35</v>
      </c>
      <c r="B75" s="50" t="s">
        <v>188</v>
      </c>
      <c r="C75" s="50" t="s">
        <v>189</v>
      </c>
      <c r="D75" s="50" t="s">
        <v>38</v>
      </c>
      <c r="E75" s="94" t="s">
        <v>190</v>
      </c>
      <c r="F75" s="78">
        <v>589</v>
      </c>
      <c r="G75" s="50" t="s">
        <v>191</v>
      </c>
      <c r="H75" s="50" t="s">
        <v>192</v>
      </c>
      <c r="I75" s="53"/>
      <c r="J75" s="53"/>
      <c r="K75" s="2"/>
      <c r="L75" s="45"/>
    </row>
    <row r="76" spans="1:12" x14ac:dyDescent="0.25">
      <c r="A76" s="50" t="s">
        <v>35</v>
      </c>
      <c r="B76" s="50" t="s">
        <v>193</v>
      </c>
      <c r="C76" s="50" t="s">
        <v>194</v>
      </c>
      <c r="D76" s="50" t="s">
        <v>38</v>
      </c>
      <c r="E76" s="94" t="s">
        <v>190</v>
      </c>
      <c r="F76" s="78">
        <v>667</v>
      </c>
      <c r="G76" s="50" t="s">
        <v>195</v>
      </c>
      <c r="H76" s="50" t="s">
        <v>196</v>
      </c>
      <c r="I76" s="53"/>
      <c r="J76" s="53" t="s">
        <v>34</v>
      </c>
      <c r="K76" s="2"/>
      <c r="L76" s="45"/>
    </row>
    <row r="77" spans="1:12" x14ac:dyDescent="0.25">
      <c r="A77" s="50" t="s">
        <v>197</v>
      </c>
      <c r="B77" s="50" t="s">
        <v>198</v>
      </c>
      <c r="C77" s="50" t="s">
        <v>199</v>
      </c>
      <c r="D77" s="50" t="s">
        <v>200</v>
      </c>
      <c r="E77" s="94" t="s">
        <v>185</v>
      </c>
      <c r="F77" s="78">
        <v>308</v>
      </c>
      <c r="G77" s="50" t="s">
        <v>201</v>
      </c>
      <c r="H77" s="50" t="s">
        <v>202</v>
      </c>
      <c r="I77" s="53"/>
      <c r="J77" s="53"/>
      <c r="K77" s="2"/>
      <c r="L77" s="45"/>
    </row>
    <row r="78" spans="1:12" x14ac:dyDescent="0.25">
      <c r="A78" s="50" t="s">
        <v>203</v>
      </c>
      <c r="B78" s="50" t="s">
        <v>204</v>
      </c>
      <c r="C78" s="50" t="s">
        <v>205</v>
      </c>
      <c r="D78" s="50" t="s">
        <v>206</v>
      </c>
      <c r="E78" s="94" t="s">
        <v>185</v>
      </c>
      <c r="F78" s="78">
        <v>324</v>
      </c>
      <c r="G78" s="50" t="s">
        <v>207</v>
      </c>
      <c r="H78" s="50" t="s">
        <v>208</v>
      </c>
      <c r="I78" s="53"/>
      <c r="J78" s="53"/>
      <c r="K78" s="2"/>
      <c r="L78" s="45"/>
    </row>
    <row r="79" spans="1:12" x14ac:dyDescent="0.25">
      <c r="A79" s="50" t="s">
        <v>209</v>
      </c>
      <c r="B79" s="50" t="s">
        <v>210</v>
      </c>
      <c r="C79" s="50" t="s">
        <v>211</v>
      </c>
      <c r="D79" s="50" t="s">
        <v>212</v>
      </c>
      <c r="E79" s="94" t="s">
        <v>213</v>
      </c>
      <c r="F79" s="78">
        <v>186</v>
      </c>
      <c r="G79" s="50" t="s">
        <v>214</v>
      </c>
      <c r="H79" s="50" t="s">
        <v>215</v>
      </c>
      <c r="I79" s="53"/>
      <c r="J79" s="53"/>
      <c r="K79" s="2"/>
      <c r="L79" s="45"/>
    </row>
    <row r="80" spans="1:12" x14ac:dyDescent="0.25">
      <c r="A80" s="50" t="s">
        <v>55</v>
      </c>
      <c r="B80" s="50" t="s">
        <v>216</v>
      </c>
      <c r="C80" s="50" t="s">
        <v>217</v>
      </c>
      <c r="D80" s="50" t="s">
        <v>58</v>
      </c>
      <c r="E80" s="94" t="s">
        <v>190</v>
      </c>
      <c r="F80" s="78">
        <v>574</v>
      </c>
      <c r="G80" s="50" t="s">
        <v>218</v>
      </c>
      <c r="H80" s="50" t="s">
        <v>219</v>
      </c>
      <c r="I80" s="53"/>
      <c r="J80" s="53"/>
      <c r="K80" s="2"/>
      <c r="L80" s="45"/>
    </row>
    <row r="81" spans="1:12" x14ac:dyDescent="0.25">
      <c r="A81" s="50" t="s">
        <v>55</v>
      </c>
      <c r="B81" s="50" t="s">
        <v>220</v>
      </c>
      <c r="C81" s="50" t="s">
        <v>221</v>
      </c>
      <c r="D81" s="50" t="s">
        <v>58</v>
      </c>
      <c r="E81" s="94" t="s">
        <v>190</v>
      </c>
      <c r="F81" s="78">
        <v>622</v>
      </c>
      <c r="G81" s="50" t="s">
        <v>222</v>
      </c>
      <c r="H81" s="50" t="s">
        <v>223</v>
      </c>
      <c r="I81" s="53"/>
      <c r="J81" s="53"/>
      <c r="K81" s="2"/>
      <c r="L81" s="45"/>
    </row>
    <row r="82" spans="1:12" x14ac:dyDescent="0.25">
      <c r="A82" s="50" t="s">
        <v>61</v>
      </c>
      <c r="B82" s="50" t="s">
        <v>224</v>
      </c>
      <c r="C82" s="50" t="s">
        <v>225</v>
      </c>
      <c r="D82" s="50" t="s">
        <v>64</v>
      </c>
      <c r="E82" s="94" t="s">
        <v>190</v>
      </c>
      <c r="F82" s="78">
        <v>428</v>
      </c>
      <c r="G82" s="50" t="s">
        <v>226</v>
      </c>
      <c r="H82" s="50" t="s">
        <v>227</v>
      </c>
      <c r="I82" s="53"/>
      <c r="J82" s="53"/>
      <c r="K82" s="2"/>
      <c r="L82" s="45"/>
    </row>
    <row r="83" spans="1:12" x14ac:dyDescent="0.25">
      <c r="A83" s="50" t="s">
        <v>164</v>
      </c>
      <c r="B83" s="50" t="s">
        <v>228</v>
      </c>
      <c r="C83" s="50" t="s">
        <v>229</v>
      </c>
      <c r="D83" s="50" t="s">
        <v>230</v>
      </c>
      <c r="E83" s="94" t="s">
        <v>185</v>
      </c>
      <c r="F83" s="78">
        <v>755</v>
      </c>
      <c r="G83" s="50" t="s">
        <v>231</v>
      </c>
      <c r="H83" s="50" t="s">
        <v>232</v>
      </c>
      <c r="I83" s="53"/>
      <c r="J83" s="53"/>
      <c r="K83" s="2"/>
      <c r="L83" s="45"/>
    </row>
    <row r="84" spans="1:12" x14ac:dyDescent="0.25">
      <c r="A84" s="50" t="s">
        <v>67</v>
      </c>
      <c r="B84" s="50" t="s">
        <v>233</v>
      </c>
      <c r="C84" s="50" t="s">
        <v>234</v>
      </c>
      <c r="D84" s="50" t="s">
        <v>70</v>
      </c>
      <c r="E84" s="94" t="s">
        <v>185</v>
      </c>
      <c r="F84" s="78">
        <v>466</v>
      </c>
      <c r="G84" s="50" t="s">
        <v>71</v>
      </c>
      <c r="H84" s="50" t="s">
        <v>72</v>
      </c>
      <c r="I84" s="53" t="s">
        <v>34</v>
      </c>
      <c r="J84" s="53" t="s">
        <v>34</v>
      </c>
      <c r="K84" s="2"/>
      <c r="L84" s="45"/>
    </row>
    <row r="85" spans="1:12" x14ac:dyDescent="0.25">
      <c r="A85" s="50" t="s">
        <v>79</v>
      </c>
      <c r="B85" s="50" t="s">
        <v>235</v>
      </c>
      <c r="C85" s="50" t="s">
        <v>236</v>
      </c>
      <c r="D85" s="50" t="s">
        <v>82</v>
      </c>
      <c r="E85" s="94" t="s">
        <v>185</v>
      </c>
      <c r="F85" s="78">
        <v>766</v>
      </c>
      <c r="G85" s="50" t="s">
        <v>237</v>
      </c>
      <c r="H85" s="50" t="s">
        <v>238</v>
      </c>
      <c r="I85" s="53"/>
      <c r="J85" s="53"/>
      <c r="K85" s="2"/>
      <c r="L85" s="45"/>
    </row>
    <row r="86" spans="1:12" x14ac:dyDescent="0.25">
      <c r="A86" s="50" t="s">
        <v>239</v>
      </c>
      <c r="B86" s="50" t="s">
        <v>240</v>
      </c>
      <c r="C86" s="50" t="s">
        <v>241</v>
      </c>
      <c r="D86" s="50" t="s">
        <v>242</v>
      </c>
      <c r="E86" s="94" t="s">
        <v>185</v>
      </c>
      <c r="F86" s="78">
        <v>664</v>
      </c>
      <c r="G86" s="50" t="s">
        <v>243</v>
      </c>
      <c r="H86" s="50" t="s">
        <v>244</v>
      </c>
      <c r="I86" s="53" t="s">
        <v>2</v>
      </c>
      <c r="J86" s="53"/>
      <c r="K86" s="2"/>
      <c r="L86" s="45"/>
    </row>
    <row r="87" spans="1:12" x14ac:dyDescent="0.25">
      <c r="A87" s="50" t="s">
        <v>103</v>
      </c>
      <c r="B87" s="50" t="s">
        <v>245</v>
      </c>
      <c r="C87" s="50" t="s">
        <v>246</v>
      </c>
      <c r="D87" s="50" t="s">
        <v>106</v>
      </c>
      <c r="E87" s="94" t="s">
        <v>185</v>
      </c>
      <c r="F87" s="78">
        <v>270</v>
      </c>
      <c r="G87" s="50" t="s">
        <v>107</v>
      </c>
      <c r="H87" s="50" t="s">
        <v>247</v>
      </c>
      <c r="I87" s="53" t="s">
        <v>34</v>
      </c>
      <c r="J87" s="53" t="s">
        <v>34</v>
      </c>
      <c r="K87" s="2"/>
      <c r="L87" s="45"/>
    </row>
    <row r="88" spans="1:12" x14ac:dyDescent="0.25">
      <c r="A88" s="81"/>
      <c r="B88" s="82" t="s">
        <v>2</v>
      </c>
      <c r="C88" s="83"/>
      <c r="D88" s="62" t="s">
        <v>115</v>
      </c>
      <c r="E88" s="63"/>
      <c r="F88" s="84">
        <f>SUM(F74:F87)</f>
        <v>6792</v>
      </c>
      <c r="G88" s="83"/>
      <c r="H88" s="83"/>
      <c r="I88" s="83"/>
      <c r="J88" s="85"/>
    </row>
    <row r="89" spans="1:12" x14ac:dyDescent="0.25">
      <c r="A89" s="55"/>
      <c r="B89" s="56" t="s">
        <v>2</v>
      </c>
      <c r="C89" s="57"/>
      <c r="D89" s="62" t="s">
        <v>7</v>
      </c>
      <c r="E89" s="63"/>
      <c r="F89" s="64">
        <f>AVERAGE(F74:F87)</f>
        <v>485.14285714285717</v>
      </c>
      <c r="G89" s="57"/>
      <c r="H89" s="57"/>
      <c r="I89" s="57"/>
      <c r="J89" s="61"/>
    </row>
    <row r="90" spans="1:12" s="5" customFormat="1" x14ac:dyDescent="0.25">
      <c r="A90" s="65"/>
      <c r="B90" s="66" t="s">
        <v>2</v>
      </c>
      <c r="C90" s="67"/>
      <c r="D90" s="62" t="s">
        <v>8</v>
      </c>
      <c r="E90" s="63"/>
      <c r="F90" s="64">
        <f>MEDIAN(F74:F87)</f>
        <v>520</v>
      </c>
      <c r="G90" s="67"/>
      <c r="H90" s="67"/>
      <c r="I90" s="67"/>
      <c r="J90" s="68"/>
      <c r="L90" s="6"/>
    </row>
    <row r="91" spans="1:12" s="5" customFormat="1" x14ac:dyDescent="0.25">
      <c r="A91"/>
      <c r="B91"/>
      <c r="C91" s="69"/>
      <c r="D91"/>
      <c r="E91"/>
      <c r="F91" s="73"/>
      <c r="G91"/>
      <c r="H91"/>
      <c r="I91"/>
      <c r="J91"/>
      <c r="L91" s="6"/>
    </row>
    <row r="92" spans="1:12" s="5" customFormat="1" x14ac:dyDescent="0.25">
      <c r="A92"/>
      <c r="B92"/>
      <c r="C92" s="69"/>
      <c r="D92"/>
      <c r="E92"/>
      <c r="F92" s="73"/>
      <c r="G92"/>
      <c r="H92"/>
      <c r="I92"/>
      <c r="J92"/>
      <c r="L92" s="6"/>
    </row>
    <row r="93" spans="1:12" s="2" customFormat="1" x14ac:dyDescent="0.25">
      <c r="A93" s="36" t="s">
        <v>13</v>
      </c>
      <c r="B93" s="36"/>
      <c r="C93" s="37"/>
      <c r="D93" s="37"/>
      <c r="E93" s="37"/>
      <c r="F93" s="38"/>
      <c r="G93" s="37"/>
      <c r="H93" s="39"/>
      <c r="I93" s="39"/>
      <c r="J93" s="40"/>
      <c r="L93" s="71"/>
    </row>
    <row r="94" spans="1:12" x14ac:dyDescent="0.25">
      <c r="A94" s="36"/>
      <c r="B94" s="36"/>
      <c r="C94" s="37"/>
      <c r="D94" s="37"/>
      <c r="E94" s="37"/>
      <c r="F94" s="38"/>
      <c r="G94" s="37"/>
      <c r="H94" s="40"/>
      <c r="I94" s="43" t="s">
        <v>17</v>
      </c>
      <c r="J94" s="12"/>
    </row>
    <row r="95" spans="1:12" s="44" customFormat="1" ht="38.25" x14ac:dyDescent="0.2">
      <c r="A95" s="74" t="s">
        <v>18</v>
      </c>
      <c r="B95" s="75" t="s">
        <v>19</v>
      </c>
      <c r="C95" s="74" t="s">
        <v>20</v>
      </c>
      <c r="D95" s="74" t="s">
        <v>21</v>
      </c>
      <c r="E95" s="74" t="s">
        <v>22</v>
      </c>
      <c r="F95" s="76" t="s">
        <v>4</v>
      </c>
      <c r="G95" s="74" t="s">
        <v>23</v>
      </c>
      <c r="H95" s="74" t="s">
        <v>24</v>
      </c>
      <c r="I95" s="77" t="s">
        <v>25</v>
      </c>
      <c r="J95" s="77" t="s">
        <v>26</v>
      </c>
      <c r="L95" s="45"/>
    </row>
    <row r="96" spans="1:12" s="44" customFormat="1" x14ac:dyDescent="0.25">
      <c r="A96" s="50" t="s">
        <v>248</v>
      </c>
      <c r="B96" s="50" t="s">
        <v>249</v>
      </c>
      <c r="C96" s="50" t="s">
        <v>250</v>
      </c>
      <c r="D96" s="50" t="s">
        <v>251</v>
      </c>
      <c r="E96" s="95" t="s">
        <v>252</v>
      </c>
      <c r="F96" s="87">
        <v>162</v>
      </c>
      <c r="G96" s="50" t="s">
        <v>253</v>
      </c>
      <c r="H96" s="50" t="s">
        <v>254</v>
      </c>
      <c r="I96" s="53" t="s">
        <v>2</v>
      </c>
      <c r="J96" s="79" t="s">
        <v>2</v>
      </c>
      <c r="K96" s="80"/>
      <c r="L96" s="45"/>
    </row>
    <row r="97" spans="1:12" s="44" customFormat="1" x14ac:dyDescent="0.25">
      <c r="A97" s="50" t="s">
        <v>248</v>
      </c>
      <c r="B97" s="50" t="s">
        <v>255</v>
      </c>
      <c r="C97" s="50" t="s">
        <v>256</v>
      </c>
      <c r="D97" s="50" t="s">
        <v>251</v>
      </c>
      <c r="E97" s="95" t="s">
        <v>252</v>
      </c>
      <c r="F97" s="87">
        <v>260</v>
      </c>
      <c r="G97" s="50" t="s">
        <v>257</v>
      </c>
      <c r="H97" s="50" t="s">
        <v>258</v>
      </c>
      <c r="I97" s="53" t="s">
        <v>2</v>
      </c>
      <c r="J97" s="79" t="s">
        <v>2</v>
      </c>
      <c r="K97" s="80"/>
      <c r="L97" s="45"/>
    </row>
    <row r="98" spans="1:12" x14ac:dyDescent="0.25">
      <c r="A98" s="50" t="s">
        <v>35</v>
      </c>
      <c r="B98" s="50" t="s">
        <v>259</v>
      </c>
      <c r="C98" s="50" t="s">
        <v>260</v>
      </c>
      <c r="D98" s="50" t="s">
        <v>261</v>
      </c>
      <c r="E98" s="51" t="s">
        <v>252</v>
      </c>
      <c r="F98" s="87">
        <v>16</v>
      </c>
      <c r="G98" s="50" t="s">
        <v>262</v>
      </c>
      <c r="H98" s="50" t="s">
        <v>263</v>
      </c>
      <c r="I98" s="79" t="s">
        <v>2</v>
      </c>
      <c r="J98" s="79" t="s">
        <v>2</v>
      </c>
      <c r="K98" s="2"/>
      <c r="L98" s="45"/>
    </row>
    <row r="99" spans="1:12" x14ac:dyDescent="0.25">
      <c r="A99" s="50" t="s">
        <v>164</v>
      </c>
      <c r="B99" s="50" t="s">
        <v>264</v>
      </c>
      <c r="C99" s="50" t="s">
        <v>265</v>
      </c>
      <c r="D99" s="50" t="s">
        <v>230</v>
      </c>
      <c r="E99" s="95" t="s">
        <v>252</v>
      </c>
      <c r="F99" s="87">
        <v>170</v>
      </c>
      <c r="G99" s="50" t="s">
        <v>266</v>
      </c>
      <c r="H99" s="50" t="s">
        <v>267</v>
      </c>
      <c r="I99" s="53" t="s">
        <v>2</v>
      </c>
      <c r="J99" s="79" t="s">
        <v>2</v>
      </c>
      <c r="K99" s="2"/>
      <c r="L99" s="45"/>
    </row>
    <row r="100" spans="1:12" x14ac:dyDescent="0.25">
      <c r="A100" s="50" t="s">
        <v>97</v>
      </c>
      <c r="B100" s="50" t="s">
        <v>268</v>
      </c>
      <c r="C100" s="50" t="s">
        <v>269</v>
      </c>
      <c r="D100" s="50" t="s">
        <v>100</v>
      </c>
      <c r="E100" s="95" t="s">
        <v>252</v>
      </c>
      <c r="F100" s="87">
        <v>454</v>
      </c>
      <c r="G100" s="50" t="s">
        <v>270</v>
      </c>
      <c r="H100" s="50" t="s">
        <v>271</v>
      </c>
      <c r="I100" s="53"/>
      <c r="J100" s="79"/>
      <c r="K100" s="2"/>
      <c r="L100" s="45"/>
    </row>
    <row r="101" spans="1:12" x14ac:dyDescent="0.25">
      <c r="A101" s="50" t="s">
        <v>164</v>
      </c>
      <c r="B101" s="50" t="s">
        <v>272</v>
      </c>
      <c r="C101" s="50" t="s">
        <v>273</v>
      </c>
      <c r="D101" s="50" t="s">
        <v>230</v>
      </c>
      <c r="E101" s="95" t="s">
        <v>252</v>
      </c>
      <c r="F101" s="87">
        <v>190</v>
      </c>
      <c r="G101" s="50" t="s">
        <v>274</v>
      </c>
      <c r="H101" s="50" t="s">
        <v>275</v>
      </c>
      <c r="I101" s="53"/>
      <c r="J101" s="79"/>
      <c r="K101" s="2"/>
      <c r="L101" s="45"/>
    </row>
    <row r="102" spans="1:12" x14ac:dyDescent="0.25">
      <c r="A102" s="81"/>
      <c r="B102" s="82"/>
      <c r="C102" s="83"/>
      <c r="D102" s="62" t="s">
        <v>115</v>
      </c>
      <c r="E102" s="63"/>
      <c r="F102" s="84">
        <f>SUM(F96:F101)</f>
        <v>1252</v>
      </c>
      <c r="G102" s="83"/>
      <c r="H102" s="83"/>
      <c r="I102" s="83"/>
      <c r="J102" s="85"/>
    </row>
    <row r="103" spans="1:12" s="5" customFormat="1" x14ac:dyDescent="0.25">
      <c r="A103" s="55"/>
      <c r="B103" s="56"/>
      <c r="C103" s="57"/>
      <c r="D103" s="62" t="s">
        <v>7</v>
      </c>
      <c r="E103" s="63"/>
      <c r="F103" s="64">
        <f>AVERAGE(F96:F101)</f>
        <v>208.66666666666666</v>
      </c>
      <c r="G103" s="57"/>
      <c r="H103" s="57"/>
      <c r="I103" s="57"/>
      <c r="J103" s="61"/>
      <c r="L103" s="6"/>
    </row>
    <row r="104" spans="1:12" s="5" customFormat="1" x14ac:dyDescent="0.25">
      <c r="A104" s="65"/>
      <c r="B104" s="66"/>
      <c r="C104" s="67"/>
      <c r="D104" s="62" t="s">
        <v>8</v>
      </c>
      <c r="E104" s="63"/>
      <c r="F104" s="64">
        <f>MEDIAN(F96:F101)</f>
        <v>180</v>
      </c>
      <c r="G104" s="67"/>
      <c r="H104" s="67"/>
      <c r="I104" s="67"/>
      <c r="J104" s="68"/>
      <c r="L104" s="6"/>
    </row>
    <row r="105" spans="1:12" s="5" customFormat="1" x14ac:dyDescent="0.25">
      <c r="A105"/>
      <c r="B105"/>
      <c r="C105" s="69"/>
      <c r="D105"/>
      <c r="E105"/>
      <c r="F105" s="73"/>
      <c r="G105"/>
      <c r="H105"/>
      <c r="I105"/>
      <c r="J105"/>
      <c r="L105" s="6"/>
    </row>
    <row r="106" spans="1:12" s="2" customFormat="1" x14ac:dyDescent="0.25">
      <c r="C106" s="96"/>
      <c r="F106" s="72"/>
      <c r="L106" s="71"/>
    </row>
    <row r="107" spans="1:12" s="2" customFormat="1" x14ac:dyDescent="0.25">
      <c r="A107" s="36" t="s">
        <v>14</v>
      </c>
      <c r="B107" s="36"/>
      <c r="C107" s="37"/>
      <c r="D107" s="37"/>
      <c r="E107" s="37"/>
      <c r="F107" s="38"/>
      <c r="G107" s="37"/>
      <c r="H107" s="39"/>
      <c r="I107" s="39"/>
      <c r="J107" s="40"/>
      <c r="L107" s="71"/>
    </row>
    <row r="108" spans="1:12" s="44" customFormat="1" x14ac:dyDescent="0.25">
      <c r="A108" s="36"/>
      <c r="B108" s="36"/>
      <c r="C108" s="37"/>
      <c r="D108" s="37"/>
      <c r="E108" s="37"/>
      <c r="F108" s="38"/>
      <c r="G108" s="37"/>
      <c r="H108" s="40"/>
      <c r="I108" s="43" t="s">
        <v>17</v>
      </c>
      <c r="J108" s="12"/>
      <c r="L108" s="45"/>
    </row>
    <row r="109" spans="1:12" s="44" customFormat="1" ht="38.25" x14ac:dyDescent="0.2">
      <c r="A109" s="74" t="s">
        <v>18</v>
      </c>
      <c r="B109" s="75" t="s">
        <v>19</v>
      </c>
      <c r="C109" s="74" t="s">
        <v>20</v>
      </c>
      <c r="D109" s="74" t="s">
        <v>21</v>
      </c>
      <c r="E109" s="74" t="s">
        <v>22</v>
      </c>
      <c r="F109" s="76" t="s">
        <v>4</v>
      </c>
      <c r="G109" s="74" t="s">
        <v>23</v>
      </c>
      <c r="H109" s="74" t="s">
        <v>2</v>
      </c>
      <c r="I109" s="77" t="s">
        <v>25</v>
      </c>
      <c r="J109" s="77" t="s">
        <v>26</v>
      </c>
      <c r="L109" s="45"/>
    </row>
    <row r="110" spans="1:12" s="44" customFormat="1" x14ac:dyDescent="0.25">
      <c r="A110" s="50" t="s">
        <v>248</v>
      </c>
      <c r="B110" s="50" t="s">
        <v>276</v>
      </c>
      <c r="C110" s="50" t="s">
        <v>277</v>
      </c>
      <c r="D110" s="50" t="s">
        <v>251</v>
      </c>
      <c r="E110" s="51" t="s">
        <v>278</v>
      </c>
      <c r="F110" s="52">
        <v>239</v>
      </c>
      <c r="G110" s="50" t="s">
        <v>279</v>
      </c>
      <c r="H110" s="50" t="s">
        <v>280</v>
      </c>
      <c r="I110" s="53" t="s">
        <v>34</v>
      </c>
      <c r="J110" s="53"/>
      <c r="K110" s="2"/>
      <c r="L110" s="45"/>
    </row>
    <row r="111" spans="1:12" x14ac:dyDescent="0.25">
      <c r="A111" s="50" t="s">
        <v>281</v>
      </c>
      <c r="B111" s="50" t="s">
        <v>282</v>
      </c>
      <c r="C111" s="50" t="s">
        <v>283</v>
      </c>
      <c r="D111" s="50" t="s">
        <v>284</v>
      </c>
      <c r="E111" s="51" t="s">
        <v>285</v>
      </c>
      <c r="F111" s="52">
        <v>312</v>
      </c>
      <c r="G111" s="50" t="s">
        <v>286</v>
      </c>
      <c r="H111" s="50" t="s">
        <v>287</v>
      </c>
      <c r="I111" s="53"/>
      <c r="J111" s="53"/>
      <c r="K111" s="2"/>
      <c r="L111" s="45"/>
    </row>
    <row r="112" spans="1:12" x14ac:dyDescent="0.25">
      <c r="A112" s="50" t="s">
        <v>27</v>
      </c>
      <c r="B112" s="50" t="s">
        <v>288</v>
      </c>
      <c r="C112" s="50" t="s">
        <v>289</v>
      </c>
      <c r="D112" s="50" t="s">
        <v>30</v>
      </c>
      <c r="E112" s="51" t="s">
        <v>285</v>
      </c>
      <c r="F112" s="52">
        <v>309</v>
      </c>
      <c r="G112" s="50" t="s">
        <v>290</v>
      </c>
      <c r="H112" s="50" t="s">
        <v>291</v>
      </c>
      <c r="I112" s="53"/>
      <c r="J112" s="53"/>
      <c r="K112" s="2"/>
      <c r="L112" s="45"/>
    </row>
    <row r="113" spans="1:12" x14ac:dyDescent="0.25">
      <c r="A113" s="50" t="s">
        <v>35</v>
      </c>
      <c r="B113" s="50" t="s">
        <v>292</v>
      </c>
      <c r="C113" s="50" t="s">
        <v>293</v>
      </c>
      <c r="D113" s="50" t="s">
        <v>38</v>
      </c>
      <c r="E113" s="51" t="s">
        <v>294</v>
      </c>
      <c r="F113" s="52">
        <v>413</v>
      </c>
      <c r="G113" s="50" t="s">
        <v>295</v>
      </c>
      <c r="H113" s="50" t="s">
        <v>296</v>
      </c>
      <c r="I113" s="53" t="s">
        <v>34</v>
      </c>
      <c r="J113" s="53"/>
      <c r="K113" s="2"/>
      <c r="L113" s="45"/>
    </row>
    <row r="114" spans="1:12" x14ac:dyDescent="0.25">
      <c r="A114" s="50" t="s">
        <v>35</v>
      </c>
      <c r="B114" s="50" t="s">
        <v>297</v>
      </c>
      <c r="C114" s="50" t="s">
        <v>298</v>
      </c>
      <c r="D114" s="50" t="s">
        <v>38</v>
      </c>
      <c r="E114" s="51" t="s">
        <v>294</v>
      </c>
      <c r="F114" s="52">
        <v>348</v>
      </c>
      <c r="G114" s="50" t="s">
        <v>295</v>
      </c>
      <c r="H114" s="50" t="s">
        <v>296</v>
      </c>
      <c r="I114" s="53" t="s">
        <v>34</v>
      </c>
      <c r="J114" s="53"/>
      <c r="K114" s="2"/>
      <c r="L114" s="45"/>
    </row>
    <row r="115" spans="1:12" x14ac:dyDescent="0.25">
      <c r="A115" s="50" t="s">
        <v>35</v>
      </c>
      <c r="B115" s="50" t="s">
        <v>299</v>
      </c>
      <c r="C115" s="50" t="s">
        <v>300</v>
      </c>
      <c r="D115" s="50" t="s">
        <v>38</v>
      </c>
      <c r="E115" s="51" t="s">
        <v>294</v>
      </c>
      <c r="F115" s="52">
        <v>239</v>
      </c>
      <c r="G115" s="50" t="s">
        <v>301</v>
      </c>
      <c r="H115" s="50" t="s">
        <v>302</v>
      </c>
      <c r="I115" s="53" t="s">
        <v>34</v>
      </c>
      <c r="J115" s="53"/>
      <c r="K115" s="2"/>
      <c r="L115" s="45"/>
    </row>
    <row r="116" spans="1:12" x14ac:dyDescent="0.25">
      <c r="A116" s="50" t="s">
        <v>35</v>
      </c>
      <c r="B116" s="50" t="s">
        <v>303</v>
      </c>
      <c r="C116" s="50" t="s">
        <v>304</v>
      </c>
      <c r="D116" s="50" t="s">
        <v>38</v>
      </c>
      <c r="E116" s="51" t="s">
        <v>294</v>
      </c>
      <c r="F116" s="52">
        <v>266</v>
      </c>
      <c r="G116" s="50" t="s">
        <v>305</v>
      </c>
      <c r="H116" s="50" t="s">
        <v>306</v>
      </c>
      <c r="I116" s="53" t="s">
        <v>34</v>
      </c>
      <c r="J116" s="53"/>
      <c r="K116" s="2"/>
      <c r="L116" s="45"/>
    </row>
    <row r="117" spans="1:12" x14ac:dyDescent="0.25">
      <c r="A117" s="50" t="s">
        <v>35</v>
      </c>
      <c r="B117" s="50" t="s">
        <v>307</v>
      </c>
      <c r="C117" s="50" t="s">
        <v>308</v>
      </c>
      <c r="D117" s="50" t="s">
        <v>38</v>
      </c>
      <c r="E117" s="51" t="s">
        <v>278</v>
      </c>
      <c r="F117" s="52">
        <v>404</v>
      </c>
      <c r="G117" s="50" t="s">
        <v>305</v>
      </c>
      <c r="H117" s="50" t="s">
        <v>306</v>
      </c>
      <c r="I117" s="53" t="s">
        <v>34</v>
      </c>
      <c r="J117" s="53"/>
      <c r="K117" s="2"/>
      <c r="L117" s="45"/>
    </row>
    <row r="118" spans="1:12" x14ac:dyDescent="0.25">
      <c r="A118" s="50" t="s">
        <v>35</v>
      </c>
      <c r="B118" s="50" t="s">
        <v>309</v>
      </c>
      <c r="C118" s="50" t="s">
        <v>310</v>
      </c>
      <c r="D118" s="50" t="s">
        <v>38</v>
      </c>
      <c r="E118" s="51" t="s">
        <v>294</v>
      </c>
      <c r="F118" s="52">
        <v>334</v>
      </c>
      <c r="G118" s="50" t="s">
        <v>301</v>
      </c>
      <c r="H118" s="50" t="s">
        <v>302</v>
      </c>
      <c r="I118" s="53" t="s">
        <v>34</v>
      </c>
      <c r="J118" s="53"/>
      <c r="K118" s="2"/>
      <c r="L118" s="45"/>
    </row>
    <row r="119" spans="1:12" x14ac:dyDescent="0.25">
      <c r="A119" s="50" t="s">
        <v>35</v>
      </c>
      <c r="B119" s="50" t="s">
        <v>311</v>
      </c>
      <c r="C119" s="50" t="s">
        <v>312</v>
      </c>
      <c r="D119" s="50" t="s">
        <v>313</v>
      </c>
      <c r="E119" s="51" t="s">
        <v>294</v>
      </c>
      <c r="F119" s="52">
        <v>225</v>
      </c>
      <c r="G119" s="50" t="s">
        <v>47</v>
      </c>
      <c r="H119" s="50" t="s">
        <v>48</v>
      </c>
      <c r="I119" s="53" t="s">
        <v>34</v>
      </c>
      <c r="J119" s="53"/>
      <c r="K119" s="2"/>
      <c r="L119" s="45"/>
    </row>
    <row r="120" spans="1:12" x14ac:dyDescent="0.25">
      <c r="A120" s="50" t="s">
        <v>35</v>
      </c>
      <c r="B120" s="50" t="s">
        <v>314</v>
      </c>
      <c r="C120" s="50" t="s">
        <v>315</v>
      </c>
      <c r="D120" s="50" t="s">
        <v>38</v>
      </c>
      <c r="E120" s="51" t="s">
        <v>294</v>
      </c>
      <c r="F120" s="52">
        <v>554</v>
      </c>
      <c r="G120" s="50" t="s">
        <v>316</v>
      </c>
      <c r="H120" s="50" t="s">
        <v>317</v>
      </c>
      <c r="I120" s="53" t="s">
        <v>34</v>
      </c>
      <c r="J120" s="53"/>
      <c r="K120" s="2"/>
      <c r="L120" s="45"/>
    </row>
    <row r="121" spans="1:12" x14ac:dyDescent="0.25">
      <c r="A121" s="50" t="s">
        <v>318</v>
      </c>
      <c r="B121" s="50" t="s">
        <v>319</v>
      </c>
      <c r="C121" s="50" t="s">
        <v>320</v>
      </c>
      <c r="D121" s="50" t="s">
        <v>321</v>
      </c>
      <c r="E121" s="51" t="s">
        <v>322</v>
      </c>
      <c r="F121" s="52">
        <v>229</v>
      </c>
      <c r="G121" s="50" t="s">
        <v>323</v>
      </c>
      <c r="H121" s="50" t="s">
        <v>324</v>
      </c>
      <c r="I121" s="53" t="s">
        <v>34</v>
      </c>
      <c r="J121" s="53"/>
      <c r="K121" s="2"/>
      <c r="L121" s="45"/>
    </row>
    <row r="122" spans="1:12" x14ac:dyDescent="0.25">
      <c r="A122" s="50" t="s">
        <v>157</v>
      </c>
      <c r="B122" s="50" t="s">
        <v>325</v>
      </c>
      <c r="C122" s="50" t="s">
        <v>326</v>
      </c>
      <c r="D122" s="50" t="s">
        <v>327</v>
      </c>
      <c r="E122" s="51" t="s">
        <v>278</v>
      </c>
      <c r="F122" s="52">
        <v>269</v>
      </c>
      <c r="G122" s="50" t="s">
        <v>328</v>
      </c>
      <c r="H122" s="50" t="s">
        <v>329</v>
      </c>
      <c r="I122" s="53"/>
      <c r="J122" s="53"/>
      <c r="K122" s="2"/>
      <c r="L122" s="45"/>
    </row>
    <row r="123" spans="1:12" x14ac:dyDescent="0.25">
      <c r="A123" s="50" t="s">
        <v>203</v>
      </c>
      <c r="B123" s="50" t="s">
        <v>330</v>
      </c>
      <c r="C123" s="50" t="s">
        <v>331</v>
      </c>
      <c r="D123" s="50" t="s">
        <v>206</v>
      </c>
      <c r="E123" s="51" t="s">
        <v>332</v>
      </c>
      <c r="F123" s="52">
        <v>210</v>
      </c>
      <c r="G123" s="50" t="s">
        <v>333</v>
      </c>
      <c r="H123" s="50" t="s">
        <v>334</v>
      </c>
      <c r="I123" s="53"/>
      <c r="J123" s="53"/>
      <c r="K123" s="2"/>
      <c r="L123" s="45"/>
    </row>
    <row r="124" spans="1:12" x14ac:dyDescent="0.25">
      <c r="A124" s="50" t="s">
        <v>203</v>
      </c>
      <c r="B124" s="50" t="s">
        <v>335</v>
      </c>
      <c r="C124" s="50" t="s">
        <v>336</v>
      </c>
      <c r="D124" s="50" t="s">
        <v>206</v>
      </c>
      <c r="E124" s="51" t="s">
        <v>337</v>
      </c>
      <c r="F124" s="52">
        <v>436</v>
      </c>
      <c r="G124" s="50" t="s">
        <v>338</v>
      </c>
      <c r="H124" s="50" t="s">
        <v>339</v>
      </c>
      <c r="I124" s="53"/>
      <c r="J124" s="53"/>
      <c r="K124" s="2"/>
      <c r="L124" s="45"/>
    </row>
    <row r="125" spans="1:12" x14ac:dyDescent="0.25">
      <c r="A125" s="50" t="s">
        <v>340</v>
      </c>
      <c r="B125" s="50" t="s">
        <v>341</v>
      </c>
      <c r="C125" s="50" t="s">
        <v>342</v>
      </c>
      <c r="D125" s="50" t="s">
        <v>343</v>
      </c>
      <c r="E125" s="51" t="s">
        <v>344</v>
      </c>
      <c r="F125" s="52">
        <v>173</v>
      </c>
      <c r="G125" s="50" t="s">
        <v>345</v>
      </c>
      <c r="H125" s="50" t="s">
        <v>346</v>
      </c>
      <c r="I125" s="53"/>
      <c r="J125" s="53"/>
      <c r="K125" s="2"/>
      <c r="L125" s="45"/>
    </row>
    <row r="126" spans="1:12" x14ac:dyDescent="0.25">
      <c r="A126" s="50" t="s">
        <v>209</v>
      </c>
      <c r="B126" s="50" t="s">
        <v>347</v>
      </c>
      <c r="C126" s="50" t="s">
        <v>348</v>
      </c>
      <c r="D126" s="50" t="s">
        <v>212</v>
      </c>
      <c r="E126" s="51" t="s">
        <v>349</v>
      </c>
      <c r="F126" s="52">
        <v>214</v>
      </c>
      <c r="G126" s="50" t="s">
        <v>350</v>
      </c>
      <c r="H126" s="50" t="s">
        <v>351</v>
      </c>
      <c r="I126" s="53" t="s">
        <v>34</v>
      </c>
      <c r="J126" s="53" t="s">
        <v>34</v>
      </c>
      <c r="K126" s="2"/>
      <c r="L126" s="45"/>
    </row>
    <row r="127" spans="1:12" x14ac:dyDescent="0.25">
      <c r="A127" s="50" t="s">
        <v>116</v>
      </c>
      <c r="B127" s="50" t="s">
        <v>352</v>
      </c>
      <c r="C127" s="50" t="s">
        <v>353</v>
      </c>
      <c r="D127" s="50" t="s">
        <v>354</v>
      </c>
      <c r="E127" s="51" t="s">
        <v>294</v>
      </c>
      <c r="F127" s="52">
        <v>43</v>
      </c>
      <c r="G127" s="50" t="s">
        <v>355</v>
      </c>
      <c r="H127" s="50" t="s">
        <v>356</v>
      </c>
      <c r="I127" s="53"/>
      <c r="J127" s="53"/>
      <c r="K127" s="2"/>
      <c r="L127" s="45"/>
    </row>
    <row r="128" spans="1:12" x14ac:dyDescent="0.25">
      <c r="A128" s="50" t="s">
        <v>116</v>
      </c>
      <c r="B128" s="50" t="s">
        <v>357</v>
      </c>
      <c r="C128" s="50" t="s">
        <v>358</v>
      </c>
      <c r="D128" s="50" t="s">
        <v>125</v>
      </c>
      <c r="E128" s="51" t="s">
        <v>294</v>
      </c>
      <c r="F128" s="52">
        <v>177</v>
      </c>
      <c r="G128" s="50" t="s">
        <v>359</v>
      </c>
      <c r="H128" s="50" t="s">
        <v>360</v>
      </c>
      <c r="I128" s="53"/>
      <c r="J128" s="53"/>
      <c r="K128" s="2"/>
      <c r="L128" s="45"/>
    </row>
    <row r="129" spans="1:12" x14ac:dyDescent="0.25">
      <c r="A129" s="50" t="s">
        <v>61</v>
      </c>
      <c r="B129" s="50" t="s">
        <v>361</v>
      </c>
      <c r="C129" s="50" t="s">
        <v>362</v>
      </c>
      <c r="D129" s="50" t="s">
        <v>64</v>
      </c>
      <c r="E129" s="51" t="s">
        <v>337</v>
      </c>
      <c r="F129" s="52">
        <v>419</v>
      </c>
      <c r="G129" s="50" t="s">
        <v>363</v>
      </c>
      <c r="H129" s="50" t="s">
        <v>364</v>
      </c>
      <c r="I129" s="53"/>
      <c r="J129" s="53"/>
      <c r="K129" s="2"/>
      <c r="L129" s="45"/>
    </row>
    <row r="130" spans="1:12" x14ac:dyDescent="0.25">
      <c r="A130" s="50" t="s">
        <v>61</v>
      </c>
      <c r="B130" s="50" t="s">
        <v>365</v>
      </c>
      <c r="C130" s="50" t="s">
        <v>366</v>
      </c>
      <c r="D130" s="50" t="s">
        <v>154</v>
      </c>
      <c r="E130" s="51" t="s">
        <v>294</v>
      </c>
      <c r="F130" s="52">
        <v>94</v>
      </c>
      <c r="G130" s="50" t="s">
        <v>367</v>
      </c>
      <c r="H130" s="50" t="s">
        <v>368</v>
      </c>
      <c r="I130" s="53"/>
      <c r="J130" s="53"/>
      <c r="K130" s="2"/>
      <c r="L130" s="45"/>
    </row>
    <row r="131" spans="1:12" x14ac:dyDescent="0.25">
      <c r="A131" s="50" t="s">
        <v>61</v>
      </c>
      <c r="B131" s="50" t="s">
        <v>369</v>
      </c>
      <c r="C131" s="50" t="s">
        <v>370</v>
      </c>
      <c r="D131" s="50" t="s">
        <v>371</v>
      </c>
      <c r="E131" s="51" t="s">
        <v>372</v>
      </c>
      <c r="F131" s="52">
        <v>274</v>
      </c>
      <c r="G131" s="50" t="s">
        <v>373</v>
      </c>
      <c r="H131" s="50" t="s">
        <v>374</v>
      </c>
      <c r="I131" s="53"/>
      <c r="J131" s="53"/>
      <c r="K131" s="2"/>
      <c r="L131" s="45"/>
    </row>
    <row r="132" spans="1:12" x14ac:dyDescent="0.25">
      <c r="A132" s="50" t="s">
        <v>61</v>
      </c>
      <c r="B132" s="50" t="s">
        <v>375</v>
      </c>
      <c r="C132" s="50" t="s">
        <v>376</v>
      </c>
      <c r="D132" s="50" t="s">
        <v>64</v>
      </c>
      <c r="E132" s="51" t="s">
        <v>372</v>
      </c>
      <c r="F132" s="52">
        <v>349</v>
      </c>
      <c r="G132" s="50" t="s">
        <v>377</v>
      </c>
      <c r="H132" s="50" t="s">
        <v>378</v>
      </c>
      <c r="I132" s="53" t="s">
        <v>34</v>
      </c>
      <c r="J132" s="53" t="s">
        <v>34</v>
      </c>
      <c r="K132" s="2"/>
      <c r="L132" s="45"/>
    </row>
    <row r="133" spans="1:12" x14ac:dyDescent="0.25">
      <c r="A133" s="50" t="s">
        <v>61</v>
      </c>
      <c r="B133" s="50" t="s">
        <v>379</v>
      </c>
      <c r="C133" s="50" t="s">
        <v>380</v>
      </c>
      <c r="D133" s="50" t="s">
        <v>381</v>
      </c>
      <c r="E133" s="51" t="s">
        <v>337</v>
      </c>
      <c r="F133" s="52">
        <v>344</v>
      </c>
      <c r="G133" s="50" t="s">
        <v>382</v>
      </c>
      <c r="H133" s="50" t="s">
        <v>383</v>
      </c>
      <c r="I133" s="53"/>
      <c r="J133" s="53"/>
      <c r="K133" s="2"/>
      <c r="L133" s="45"/>
    </row>
    <row r="134" spans="1:12" x14ac:dyDescent="0.25">
      <c r="A134" s="50" t="s">
        <v>164</v>
      </c>
      <c r="B134" s="50" t="s">
        <v>384</v>
      </c>
      <c r="C134" s="50" t="s">
        <v>385</v>
      </c>
      <c r="D134" s="50" t="s">
        <v>230</v>
      </c>
      <c r="E134" s="51" t="s">
        <v>285</v>
      </c>
      <c r="F134" s="52">
        <v>191</v>
      </c>
      <c r="G134" s="50" t="s">
        <v>386</v>
      </c>
      <c r="H134" s="50" t="s">
        <v>387</v>
      </c>
      <c r="I134" s="53"/>
      <c r="J134" s="53"/>
      <c r="K134" s="2"/>
      <c r="L134" s="45"/>
    </row>
    <row r="135" spans="1:12" x14ac:dyDescent="0.25">
      <c r="A135" s="50" t="s">
        <v>164</v>
      </c>
      <c r="B135" s="50" t="s">
        <v>388</v>
      </c>
      <c r="C135" s="50" t="s">
        <v>389</v>
      </c>
      <c r="D135" s="50" t="s">
        <v>390</v>
      </c>
      <c r="E135" s="51" t="s">
        <v>285</v>
      </c>
      <c r="F135" s="52">
        <v>244</v>
      </c>
      <c r="G135" s="50" t="s">
        <v>391</v>
      </c>
      <c r="H135" s="50" t="s">
        <v>392</v>
      </c>
      <c r="I135" s="53"/>
      <c r="J135" s="53"/>
      <c r="K135" s="2"/>
      <c r="L135" s="45"/>
    </row>
    <row r="136" spans="1:12" x14ac:dyDescent="0.25">
      <c r="A136" s="50" t="s">
        <v>164</v>
      </c>
      <c r="B136" s="50" t="s">
        <v>393</v>
      </c>
      <c r="C136" s="50" t="s">
        <v>394</v>
      </c>
      <c r="D136" s="50" t="s">
        <v>230</v>
      </c>
      <c r="E136" s="51" t="s">
        <v>285</v>
      </c>
      <c r="F136" s="52">
        <v>366</v>
      </c>
      <c r="G136" s="50" t="s">
        <v>395</v>
      </c>
      <c r="H136" s="50" t="s">
        <v>396</v>
      </c>
      <c r="I136" s="53"/>
      <c r="J136" s="53"/>
      <c r="K136" s="2"/>
      <c r="L136" s="45"/>
    </row>
    <row r="137" spans="1:12" x14ac:dyDescent="0.25">
      <c r="A137" s="50" t="s">
        <v>164</v>
      </c>
      <c r="B137" s="50" t="s">
        <v>397</v>
      </c>
      <c r="C137" s="50" t="s">
        <v>398</v>
      </c>
      <c r="D137" s="50" t="s">
        <v>230</v>
      </c>
      <c r="E137" s="51" t="s">
        <v>285</v>
      </c>
      <c r="F137" s="52">
        <v>359</v>
      </c>
      <c r="G137" s="50" t="s">
        <v>399</v>
      </c>
      <c r="H137" s="50" t="s">
        <v>400</v>
      </c>
      <c r="I137" s="53"/>
      <c r="J137" s="53"/>
      <c r="K137" s="2"/>
      <c r="L137" s="45"/>
    </row>
    <row r="138" spans="1:12" x14ac:dyDescent="0.25">
      <c r="A138" s="50" t="s">
        <v>164</v>
      </c>
      <c r="B138" s="50" t="s">
        <v>401</v>
      </c>
      <c r="C138" s="50" t="s">
        <v>402</v>
      </c>
      <c r="D138" s="50" t="s">
        <v>230</v>
      </c>
      <c r="E138" s="51" t="s">
        <v>403</v>
      </c>
      <c r="F138" s="52">
        <v>308</v>
      </c>
      <c r="G138" s="50" t="s">
        <v>404</v>
      </c>
      <c r="H138" s="50" t="s">
        <v>405</v>
      </c>
      <c r="I138" s="53"/>
      <c r="J138" s="53"/>
      <c r="K138" s="2"/>
      <c r="L138" s="45"/>
    </row>
    <row r="139" spans="1:12" x14ac:dyDescent="0.25">
      <c r="A139" s="50" t="s">
        <v>164</v>
      </c>
      <c r="B139" s="50" t="s">
        <v>406</v>
      </c>
      <c r="C139" s="50" t="s">
        <v>407</v>
      </c>
      <c r="D139" s="50" t="s">
        <v>230</v>
      </c>
      <c r="E139" s="51" t="s">
        <v>285</v>
      </c>
      <c r="F139" s="52">
        <v>322</v>
      </c>
      <c r="G139" s="50" t="s">
        <v>408</v>
      </c>
      <c r="H139" s="50" t="s">
        <v>409</v>
      </c>
      <c r="I139" s="53" t="s">
        <v>34</v>
      </c>
      <c r="J139" s="53"/>
      <c r="K139" s="2"/>
      <c r="L139" s="45"/>
    </row>
    <row r="140" spans="1:12" x14ac:dyDescent="0.25">
      <c r="A140" s="50" t="s">
        <v>67</v>
      </c>
      <c r="B140" s="50" t="s">
        <v>410</v>
      </c>
      <c r="C140" s="50" t="s">
        <v>411</v>
      </c>
      <c r="D140" s="50" t="s">
        <v>70</v>
      </c>
      <c r="E140" s="51" t="s">
        <v>285</v>
      </c>
      <c r="F140" s="52">
        <v>294</v>
      </c>
      <c r="G140" s="50" t="s">
        <v>71</v>
      </c>
      <c r="H140" s="50" t="s">
        <v>72</v>
      </c>
      <c r="I140" s="53" t="s">
        <v>34</v>
      </c>
      <c r="J140" s="53" t="s">
        <v>34</v>
      </c>
      <c r="K140" s="2"/>
      <c r="L140" s="45"/>
    </row>
    <row r="141" spans="1:12" x14ac:dyDescent="0.25">
      <c r="A141" s="50" t="s">
        <v>67</v>
      </c>
      <c r="B141" s="50" t="s">
        <v>412</v>
      </c>
      <c r="C141" s="50" t="s">
        <v>413</v>
      </c>
      <c r="D141" s="50" t="s">
        <v>70</v>
      </c>
      <c r="E141" s="51" t="s">
        <v>285</v>
      </c>
      <c r="F141" s="52">
        <v>286</v>
      </c>
      <c r="G141" s="50" t="s">
        <v>71</v>
      </c>
      <c r="H141" s="50" t="s">
        <v>72</v>
      </c>
      <c r="I141" s="53" t="s">
        <v>34</v>
      </c>
      <c r="J141" s="53" t="s">
        <v>34</v>
      </c>
      <c r="K141" s="2"/>
      <c r="L141" s="45"/>
    </row>
    <row r="142" spans="1:12" x14ac:dyDescent="0.25">
      <c r="A142" s="50" t="s">
        <v>67</v>
      </c>
      <c r="B142" s="50" t="s">
        <v>414</v>
      </c>
      <c r="C142" s="50" t="s">
        <v>415</v>
      </c>
      <c r="D142" s="50" t="s">
        <v>70</v>
      </c>
      <c r="E142" s="51" t="s">
        <v>285</v>
      </c>
      <c r="F142" s="52">
        <v>290</v>
      </c>
      <c r="G142" s="50" t="s">
        <v>71</v>
      </c>
      <c r="H142" s="50" t="s">
        <v>72</v>
      </c>
      <c r="I142" s="53" t="s">
        <v>34</v>
      </c>
      <c r="J142" s="53" t="s">
        <v>34</v>
      </c>
      <c r="K142" s="2"/>
      <c r="L142" s="45"/>
    </row>
    <row r="143" spans="1:12" x14ac:dyDescent="0.25">
      <c r="A143" s="50" t="s">
        <v>67</v>
      </c>
      <c r="B143" s="50" t="s">
        <v>416</v>
      </c>
      <c r="C143" s="50" t="s">
        <v>417</v>
      </c>
      <c r="D143" s="50" t="s">
        <v>70</v>
      </c>
      <c r="E143" s="51" t="s">
        <v>285</v>
      </c>
      <c r="F143" s="52">
        <v>18</v>
      </c>
      <c r="G143" s="50" t="s">
        <v>71</v>
      </c>
      <c r="H143" s="50" t="s">
        <v>72</v>
      </c>
      <c r="I143" s="53" t="s">
        <v>34</v>
      </c>
      <c r="J143" s="53" t="s">
        <v>34</v>
      </c>
      <c r="K143" s="2"/>
      <c r="L143" s="45"/>
    </row>
    <row r="144" spans="1:12" x14ac:dyDescent="0.25">
      <c r="A144" s="50" t="s">
        <v>418</v>
      </c>
      <c r="B144" s="50" t="s">
        <v>419</v>
      </c>
      <c r="C144" s="50" t="s">
        <v>420</v>
      </c>
      <c r="D144" s="50" t="s">
        <v>421</v>
      </c>
      <c r="E144" s="51" t="s">
        <v>422</v>
      </c>
      <c r="F144" s="52">
        <v>195</v>
      </c>
      <c r="G144" s="50" t="s">
        <v>423</v>
      </c>
      <c r="H144" s="50" t="s">
        <v>424</v>
      </c>
      <c r="I144" s="53"/>
      <c r="J144" s="53"/>
      <c r="K144" s="2"/>
      <c r="L144" s="45"/>
    </row>
    <row r="145" spans="1:12" x14ac:dyDescent="0.25">
      <c r="A145" s="50" t="s">
        <v>73</v>
      </c>
      <c r="B145" s="50" t="s">
        <v>425</v>
      </c>
      <c r="C145" s="50" t="s">
        <v>426</v>
      </c>
      <c r="D145" s="50" t="s">
        <v>427</v>
      </c>
      <c r="E145" s="51" t="s">
        <v>403</v>
      </c>
      <c r="F145" s="52">
        <v>255</v>
      </c>
      <c r="G145" s="50" t="s">
        <v>428</v>
      </c>
      <c r="H145" s="50" t="s">
        <v>429</v>
      </c>
      <c r="I145" s="53"/>
      <c r="J145" s="53"/>
      <c r="K145" s="2"/>
      <c r="L145" s="45"/>
    </row>
    <row r="146" spans="1:12" x14ac:dyDescent="0.25">
      <c r="A146" s="50" t="s">
        <v>79</v>
      </c>
      <c r="B146" s="50" t="s">
        <v>430</v>
      </c>
      <c r="C146" s="50" t="s">
        <v>431</v>
      </c>
      <c r="D146" s="50" t="s">
        <v>82</v>
      </c>
      <c r="E146" s="51" t="s">
        <v>285</v>
      </c>
      <c r="F146" s="52">
        <v>321</v>
      </c>
      <c r="G146" s="50" t="s">
        <v>432</v>
      </c>
      <c r="H146" s="50" t="s">
        <v>433</v>
      </c>
      <c r="I146" s="53"/>
      <c r="J146" s="53"/>
      <c r="K146" s="2"/>
      <c r="L146" s="45"/>
    </row>
    <row r="147" spans="1:12" x14ac:dyDescent="0.25">
      <c r="A147" s="50" t="s">
        <v>79</v>
      </c>
      <c r="B147" s="50" t="s">
        <v>434</v>
      </c>
      <c r="C147" s="50" t="s">
        <v>300</v>
      </c>
      <c r="D147" s="50" t="s">
        <v>82</v>
      </c>
      <c r="E147" s="51" t="s">
        <v>285</v>
      </c>
      <c r="F147" s="52">
        <v>316</v>
      </c>
      <c r="G147" s="50" t="s">
        <v>435</v>
      </c>
      <c r="H147" s="50" t="s">
        <v>436</v>
      </c>
      <c r="I147" s="53"/>
      <c r="J147" s="53"/>
      <c r="K147" s="2"/>
      <c r="L147" s="45"/>
    </row>
    <row r="148" spans="1:12" x14ac:dyDescent="0.25">
      <c r="A148" s="50" t="s">
        <v>79</v>
      </c>
      <c r="B148" s="50" t="s">
        <v>437</v>
      </c>
      <c r="C148" s="50" t="s">
        <v>438</v>
      </c>
      <c r="D148" s="50" t="s">
        <v>82</v>
      </c>
      <c r="E148" s="51" t="s">
        <v>285</v>
      </c>
      <c r="F148" s="52">
        <v>330</v>
      </c>
      <c r="G148" s="50" t="s">
        <v>439</v>
      </c>
      <c r="H148" s="50" t="s">
        <v>440</v>
      </c>
      <c r="I148" s="53"/>
      <c r="J148" s="53"/>
      <c r="K148" s="2"/>
      <c r="L148" s="45"/>
    </row>
    <row r="149" spans="1:12" x14ac:dyDescent="0.25">
      <c r="A149" s="50" t="s">
        <v>239</v>
      </c>
      <c r="B149" s="50" t="s">
        <v>441</v>
      </c>
      <c r="C149" s="50" t="s">
        <v>442</v>
      </c>
      <c r="D149" s="50" t="s">
        <v>443</v>
      </c>
      <c r="E149" s="51" t="s">
        <v>285</v>
      </c>
      <c r="F149" s="52">
        <v>33</v>
      </c>
      <c r="G149" s="50" t="s">
        <v>444</v>
      </c>
      <c r="H149" s="50" t="s">
        <v>445</v>
      </c>
      <c r="I149" s="53"/>
      <c r="J149" s="53"/>
      <c r="K149" s="2"/>
      <c r="L149" s="45"/>
    </row>
    <row r="150" spans="1:12" x14ac:dyDescent="0.25">
      <c r="A150" s="50" t="s">
        <v>239</v>
      </c>
      <c r="B150" s="50" t="s">
        <v>446</v>
      </c>
      <c r="C150" s="50" t="s">
        <v>447</v>
      </c>
      <c r="D150" s="50" t="s">
        <v>242</v>
      </c>
      <c r="E150" s="51" t="s">
        <v>285</v>
      </c>
      <c r="F150" s="52">
        <v>318</v>
      </c>
      <c r="G150" s="50" t="s">
        <v>448</v>
      </c>
      <c r="H150" s="50" t="s">
        <v>449</v>
      </c>
      <c r="I150" s="53" t="s">
        <v>34</v>
      </c>
      <c r="J150" s="53"/>
      <c r="K150" s="2"/>
      <c r="L150" s="45"/>
    </row>
    <row r="151" spans="1:12" x14ac:dyDescent="0.25">
      <c r="A151" s="50" t="s">
        <v>239</v>
      </c>
      <c r="B151" s="50" t="s">
        <v>450</v>
      </c>
      <c r="C151" s="50" t="s">
        <v>342</v>
      </c>
      <c r="D151" s="50" t="s">
        <v>242</v>
      </c>
      <c r="E151" s="51" t="s">
        <v>285</v>
      </c>
      <c r="F151" s="52">
        <v>319</v>
      </c>
      <c r="G151" s="50" t="s">
        <v>451</v>
      </c>
      <c r="H151" s="50" t="s">
        <v>452</v>
      </c>
      <c r="I151" s="53" t="s">
        <v>34</v>
      </c>
      <c r="J151" s="53"/>
      <c r="K151" s="2"/>
      <c r="L151" s="45"/>
    </row>
    <row r="152" spans="1:12" x14ac:dyDescent="0.25">
      <c r="A152" s="50" t="s">
        <v>239</v>
      </c>
      <c r="B152" s="50" t="s">
        <v>453</v>
      </c>
      <c r="C152" s="50" t="s">
        <v>454</v>
      </c>
      <c r="D152" s="50" t="s">
        <v>242</v>
      </c>
      <c r="E152" s="51" t="s">
        <v>285</v>
      </c>
      <c r="F152" s="52">
        <v>355</v>
      </c>
      <c r="G152" s="50" t="s">
        <v>455</v>
      </c>
      <c r="H152" s="50" t="s">
        <v>456</v>
      </c>
      <c r="I152" s="53"/>
      <c r="J152" s="53"/>
      <c r="K152" s="2"/>
      <c r="L152" s="45"/>
    </row>
    <row r="153" spans="1:12" x14ac:dyDescent="0.25">
      <c r="A153" s="50" t="s">
        <v>239</v>
      </c>
      <c r="B153" s="50" t="s">
        <v>457</v>
      </c>
      <c r="C153" s="50" t="s">
        <v>458</v>
      </c>
      <c r="D153" s="50" t="s">
        <v>459</v>
      </c>
      <c r="E153" s="51" t="s">
        <v>285</v>
      </c>
      <c r="F153" s="52">
        <v>192</v>
      </c>
      <c r="G153" s="50" t="s">
        <v>460</v>
      </c>
      <c r="H153" s="50" t="s">
        <v>461</v>
      </c>
      <c r="I153" s="53"/>
      <c r="J153" s="53"/>
      <c r="K153" s="2"/>
      <c r="L153" s="45"/>
    </row>
    <row r="154" spans="1:12" x14ac:dyDescent="0.25">
      <c r="A154" s="50" t="s">
        <v>103</v>
      </c>
      <c r="B154" s="50" t="s">
        <v>462</v>
      </c>
      <c r="C154" s="50" t="s">
        <v>463</v>
      </c>
      <c r="D154" s="50" t="s">
        <v>106</v>
      </c>
      <c r="E154" s="51" t="s">
        <v>464</v>
      </c>
      <c r="F154" s="52">
        <v>151</v>
      </c>
      <c r="G154" s="50" t="s">
        <v>107</v>
      </c>
      <c r="H154" s="50" t="s">
        <v>247</v>
      </c>
      <c r="I154" s="53" t="s">
        <v>34</v>
      </c>
      <c r="J154" s="53" t="s">
        <v>34</v>
      </c>
      <c r="K154" s="2"/>
      <c r="L154" s="45"/>
    </row>
    <row r="155" spans="1:12" x14ac:dyDescent="0.25">
      <c r="A155" s="50" t="s">
        <v>103</v>
      </c>
      <c r="B155" s="50" t="s">
        <v>465</v>
      </c>
      <c r="C155" s="50" t="s">
        <v>466</v>
      </c>
      <c r="D155" s="50" t="s">
        <v>106</v>
      </c>
      <c r="E155" s="51" t="s">
        <v>322</v>
      </c>
      <c r="F155" s="52">
        <v>158</v>
      </c>
      <c r="G155" s="50" t="s">
        <v>107</v>
      </c>
      <c r="H155" s="50" t="s">
        <v>247</v>
      </c>
      <c r="I155" s="53" t="s">
        <v>34</v>
      </c>
      <c r="J155" s="53" t="s">
        <v>34</v>
      </c>
      <c r="K155" s="2"/>
      <c r="L155" s="45"/>
    </row>
    <row r="156" spans="1:12" x14ac:dyDescent="0.25">
      <c r="A156" s="50" t="s">
        <v>103</v>
      </c>
      <c r="B156" s="50" t="s">
        <v>467</v>
      </c>
      <c r="C156" s="50" t="s">
        <v>468</v>
      </c>
      <c r="D156" s="50" t="s">
        <v>106</v>
      </c>
      <c r="E156" s="51" t="s">
        <v>332</v>
      </c>
      <c r="F156" s="97">
        <v>158</v>
      </c>
      <c r="G156" s="50" t="s">
        <v>107</v>
      </c>
      <c r="H156" s="50" t="s">
        <v>247</v>
      </c>
      <c r="I156" s="53" t="s">
        <v>34</v>
      </c>
      <c r="J156" s="53" t="s">
        <v>34</v>
      </c>
      <c r="K156" s="2"/>
      <c r="L156" s="45"/>
    </row>
    <row r="157" spans="1:12" x14ac:dyDescent="0.25">
      <c r="A157" s="50" t="s">
        <v>109</v>
      </c>
      <c r="B157" s="50" t="s">
        <v>469</v>
      </c>
      <c r="C157" s="50" t="s">
        <v>470</v>
      </c>
      <c r="D157" s="50" t="s">
        <v>112</v>
      </c>
      <c r="E157" s="51" t="s">
        <v>285</v>
      </c>
      <c r="F157" s="52">
        <v>320</v>
      </c>
      <c r="G157" s="50" t="s">
        <v>471</v>
      </c>
      <c r="H157" s="50" t="s">
        <v>472</v>
      </c>
      <c r="I157" s="53"/>
      <c r="J157" s="53"/>
      <c r="K157" s="2"/>
      <c r="L157" s="45"/>
    </row>
    <row r="158" spans="1:12" x14ac:dyDescent="0.25">
      <c r="A158" s="81"/>
      <c r="B158" s="82"/>
      <c r="C158" s="83"/>
      <c r="D158" s="62" t="s">
        <v>115</v>
      </c>
      <c r="E158" s="63"/>
      <c r="F158" s="84">
        <f>SUM(F110:F157)</f>
        <v>12973</v>
      </c>
      <c r="G158" s="83"/>
      <c r="H158" s="83"/>
      <c r="I158" s="83"/>
      <c r="J158" s="85"/>
    </row>
    <row r="159" spans="1:12" x14ac:dyDescent="0.25">
      <c r="A159" s="55"/>
      <c r="B159" s="56"/>
      <c r="C159" s="57"/>
      <c r="D159" s="62" t="s">
        <v>7</v>
      </c>
      <c r="E159" s="63"/>
      <c r="F159" s="64">
        <f>AVERAGE(F110:F157)</f>
        <v>270.27083333333331</v>
      </c>
      <c r="G159" s="57"/>
      <c r="H159" s="57"/>
      <c r="I159" s="57"/>
      <c r="J159" s="61"/>
    </row>
    <row r="160" spans="1:12" s="5" customFormat="1" x14ac:dyDescent="0.25">
      <c r="A160" s="65"/>
      <c r="B160" s="66"/>
      <c r="C160" s="67"/>
      <c r="D160" s="62" t="s">
        <v>8</v>
      </c>
      <c r="E160" s="63"/>
      <c r="F160" s="64">
        <f>MEDIAN(F110:F157)</f>
        <v>288</v>
      </c>
      <c r="G160" s="67"/>
      <c r="H160" s="67"/>
      <c r="I160" s="67"/>
      <c r="J160" s="68"/>
      <c r="L160" s="6"/>
    </row>
    <row r="161" spans="1:12" s="5" customFormat="1" x14ac:dyDescent="0.25">
      <c r="A161"/>
      <c r="B161"/>
      <c r="C161" s="69"/>
      <c r="D161"/>
      <c r="E161"/>
      <c r="F161" t="s">
        <v>2</v>
      </c>
      <c r="G161"/>
      <c r="H161"/>
      <c r="I161"/>
      <c r="J161"/>
      <c r="L161" s="6"/>
    </row>
    <row r="162" spans="1:12" s="5" customFormat="1" x14ac:dyDescent="0.25">
      <c r="A162"/>
      <c r="B162"/>
      <c r="C162" s="69"/>
      <c r="D162"/>
      <c r="E162"/>
      <c r="F162"/>
      <c r="G162"/>
      <c r="H162"/>
      <c r="I162"/>
      <c r="J162"/>
      <c r="L162" s="6"/>
    </row>
  </sheetData>
  <mergeCells count="8">
    <mergeCell ref="I94:J94"/>
    <mergeCell ref="I108:J108"/>
    <mergeCell ref="D5:F5"/>
    <mergeCell ref="I18:J18"/>
    <mergeCell ref="I22:J22"/>
    <mergeCell ref="I45:J45"/>
    <mergeCell ref="I60:J60"/>
    <mergeCell ref="I72:J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29E6A-3F05-4FF8-948F-877E0A10D705}">
  <dimension ref="A1:AJ179"/>
  <sheetViews>
    <sheetView workbookViewId="0">
      <pane ySplit="22" topLeftCell="A23" activePane="bottomLeft" state="frozen"/>
      <selection pane="bottomLeft" activeCell="A23" sqref="A23:XFD23"/>
    </sheetView>
  </sheetViews>
  <sheetFormatPr defaultRowHeight="15" x14ac:dyDescent="0.25"/>
  <cols>
    <col min="1" max="1" width="15" customWidth="1"/>
    <col min="2" max="2" width="47.140625" customWidth="1"/>
    <col min="3" max="4" width="13.7109375" customWidth="1"/>
    <col min="5" max="5" width="16.5703125" customWidth="1"/>
    <col min="9" max="9" width="11.42578125" bestFit="1" customWidth="1"/>
    <col min="10" max="10" width="9.42578125" bestFit="1" customWidth="1"/>
    <col min="11" max="11" width="10.140625" bestFit="1" customWidth="1"/>
  </cols>
  <sheetData>
    <row r="1" spans="1:14" s="5" customFormat="1" ht="15.75" x14ac:dyDescent="0.25">
      <c r="A1" s="1" t="s">
        <v>0</v>
      </c>
      <c r="B1" s="2"/>
      <c r="C1"/>
      <c r="D1"/>
      <c r="E1" s="98"/>
      <c r="F1"/>
      <c r="G1"/>
      <c r="H1"/>
      <c r="J1" s="99"/>
    </row>
    <row r="2" spans="1:14" s="100" customFormat="1" ht="15.75" x14ac:dyDescent="0.25">
      <c r="A2" s="1" t="s">
        <v>473</v>
      </c>
      <c r="E2" s="101"/>
      <c r="I2" s="102"/>
      <c r="J2" s="103"/>
    </row>
    <row r="3" spans="1:14" s="13" customFormat="1" ht="12.75" x14ac:dyDescent="0.2">
      <c r="A3" s="104" t="s">
        <v>474</v>
      </c>
      <c r="D3" s="24"/>
      <c r="E3" s="105"/>
      <c r="F3" s="24"/>
      <c r="G3" s="24"/>
      <c r="I3" s="106"/>
      <c r="J3" s="107"/>
    </row>
    <row r="4" spans="1:14" s="13" customFormat="1" ht="12.75" x14ac:dyDescent="0.2">
      <c r="A4" s="104"/>
      <c r="D4" s="24"/>
      <c r="E4" s="105"/>
      <c r="F4" s="24"/>
      <c r="G4" s="24"/>
      <c r="I4" s="106"/>
      <c r="J4" s="107"/>
    </row>
    <row r="5" spans="1:14" s="13" customFormat="1" ht="12.75" x14ac:dyDescent="0.2">
      <c r="A5" s="104" t="s">
        <v>475</v>
      </c>
      <c r="D5" s="24"/>
      <c r="E5" s="105"/>
      <c r="F5" s="24"/>
      <c r="G5" s="24"/>
      <c r="I5" s="106"/>
      <c r="J5" s="107"/>
    </row>
    <row r="6" spans="1:14" s="13" customFormat="1" ht="12.75" x14ac:dyDescent="0.2">
      <c r="A6" s="104" t="s">
        <v>476</v>
      </c>
      <c r="D6" s="24"/>
      <c r="E6" s="105"/>
      <c r="F6" s="24"/>
      <c r="G6" s="24"/>
      <c r="I6" s="106"/>
      <c r="J6" s="107"/>
    </row>
    <row r="7" spans="1:14" s="13" customFormat="1" ht="12.75" x14ac:dyDescent="0.2">
      <c r="A7" s="104" t="s">
        <v>477</v>
      </c>
      <c r="D7" s="24"/>
      <c r="E7" s="105"/>
      <c r="F7" s="24"/>
      <c r="G7" s="24"/>
      <c r="I7" s="106"/>
      <c r="J7" s="107"/>
    </row>
    <row r="8" spans="1:14" s="13" customFormat="1" ht="12.75" x14ac:dyDescent="0.2">
      <c r="E8" s="108"/>
      <c r="I8" s="106"/>
      <c r="J8" s="107"/>
    </row>
    <row r="9" spans="1:14" s="13" customFormat="1" ht="28.5" customHeight="1" x14ac:dyDescent="0.25">
      <c r="A9" s="7" t="s">
        <v>3</v>
      </c>
      <c r="B9" s="109"/>
      <c r="C9" s="110" t="s">
        <v>478</v>
      </c>
      <c r="D9" s="111"/>
      <c r="E9" s="10" t="s">
        <v>479</v>
      </c>
      <c r="F9" s="112"/>
      <c r="G9" s="113"/>
      <c r="H9" s="112" t="s">
        <v>480</v>
      </c>
      <c r="I9" s="11"/>
      <c r="J9" s="11"/>
      <c r="K9" s="114"/>
    </row>
    <row r="10" spans="1:14" s="13" customFormat="1" ht="38.25" x14ac:dyDescent="0.2">
      <c r="B10" s="115" t="s">
        <v>5</v>
      </c>
      <c r="C10" s="15" t="s">
        <v>481</v>
      </c>
      <c r="D10" s="15" t="s">
        <v>482</v>
      </c>
      <c r="E10" s="16" t="s">
        <v>483</v>
      </c>
      <c r="F10" s="116" t="s">
        <v>484</v>
      </c>
      <c r="G10" s="117" t="s">
        <v>485</v>
      </c>
      <c r="H10" s="118" t="s">
        <v>483</v>
      </c>
      <c r="I10" s="119" t="s">
        <v>484</v>
      </c>
      <c r="J10" s="120" t="s">
        <v>485</v>
      </c>
      <c r="K10" s="116" t="s">
        <v>486</v>
      </c>
    </row>
    <row r="11" spans="1:14" s="13" customFormat="1" x14ac:dyDescent="0.25">
      <c r="B11" s="17" t="s">
        <v>9</v>
      </c>
      <c r="C11" s="121">
        <f>E44</f>
        <v>10</v>
      </c>
      <c r="D11" s="122">
        <f>E44/E28</f>
        <v>0.66666666666666663</v>
      </c>
      <c r="E11" s="123">
        <f>I44</f>
        <v>17.249999999999996</v>
      </c>
      <c r="F11" s="123">
        <f>K45</f>
        <v>502.95652173913055</v>
      </c>
      <c r="G11" s="124">
        <f>I45</f>
        <v>1.1499999999999997</v>
      </c>
      <c r="H11" s="125">
        <f>F44</f>
        <v>5.9</v>
      </c>
      <c r="I11" s="123">
        <f>J45</f>
        <v>1470.5084745762711</v>
      </c>
      <c r="J11" s="123">
        <f>F45</f>
        <v>0.39333333333333337</v>
      </c>
      <c r="K11" s="126">
        <f>F44/I44</f>
        <v>0.34202898550724647</v>
      </c>
    </row>
    <row r="12" spans="1:14" s="13" customFormat="1" x14ac:dyDescent="0.25">
      <c r="B12" s="17" t="s">
        <v>10</v>
      </c>
      <c r="C12" s="121">
        <f>E61</f>
        <v>3</v>
      </c>
      <c r="D12" s="122">
        <f>E61/E53</f>
        <v>0.42857142857142855</v>
      </c>
      <c r="E12" s="123">
        <f>I61</f>
        <v>5.84</v>
      </c>
      <c r="F12" s="123">
        <f>K62</f>
        <v>251.36986301369865</v>
      </c>
      <c r="G12" s="124">
        <f>I62</f>
        <v>0.8342857142857143</v>
      </c>
      <c r="H12" s="125">
        <f>F61</f>
        <v>1.5</v>
      </c>
      <c r="I12" s="123">
        <f>J62</f>
        <v>978.66666666666663</v>
      </c>
      <c r="J12" s="123">
        <f>F62</f>
        <v>0.21428571428571427</v>
      </c>
      <c r="K12" s="126">
        <f>F61/I61</f>
        <v>0.25684931506849318</v>
      </c>
      <c r="M12" s="127"/>
    </row>
    <row r="13" spans="1:14" s="13" customFormat="1" x14ac:dyDescent="0.25">
      <c r="B13" s="17" t="s">
        <v>11</v>
      </c>
      <c r="C13" s="121">
        <f>E75</f>
        <v>1</v>
      </c>
      <c r="D13" s="122">
        <f>E75/E70</f>
        <v>0.25</v>
      </c>
      <c r="E13" s="123">
        <f>I75</f>
        <v>5.5369999999999999</v>
      </c>
      <c r="F13" s="123">
        <f>K76</f>
        <v>175.90753115405454</v>
      </c>
      <c r="G13" s="124">
        <f>I76</f>
        <v>1.38425</v>
      </c>
      <c r="H13" s="125">
        <f>F75</f>
        <v>1</v>
      </c>
      <c r="I13" s="123">
        <f>J76</f>
        <v>974</v>
      </c>
      <c r="J13" s="123">
        <f>F76</f>
        <v>0.25</v>
      </c>
      <c r="K13" s="126">
        <f>F75/I75</f>
        <v>0.18060321473722232</v>
      </c>
    </row>
    <row r="14" spans="1:14" s="13" customFormat="1" x14ac:dyDescent="0.25">
      <c r="B14" s="17" t="s">
        <v>12</v>
      </c>
      <c r="C14" s="121">
        <f>E99</f>
        <v>9</v>
      </c>
      <c r="D14" s="122">
        <f>E99/E84</f>
        <v>0.6428571428571429</v>
      </c>
      <c r="E14" s="123">
        <f>I99</f>
        <v>16.024999999999999</v>
      </c>
      <c r="F14" s="123">
        <f>K100</f>
        <v>423.83775351014043</v>
      </c>
      <c r="G14" s="124">
        <f>I100</f>
        <v>1.1446428571428571</v>
      </c>
      <c r="H14" s="125">
        <f>F99</f>
        <v>7.4</v>
      </c>
      <c r="I14" s="123">
        <f>J100</f>
        <v>917.83783783783781</v>
      </c>
      <c r="J14" s="123">
        <f>F100</f>
        <v>0.52857142857142858</v>
      </c>
      <c r="K14" s="126">
        <f>F99/I99</f>
        <v>0.46177847113884563</v>
      </c>
    </row>
    <row r="15" spans="1:14" s="13" customFormat="1" x14ac:dyDescent="0.25">
      <c r="B15" s="17" t="s">
        <v>13</v>
      </c>
      <c r="C15" s="121">
        <f>E115</f>
        <v>2</v>
      </c>
      <c r="D15" s="122">
        <f>E115/E108</f>
        <v>0.33333333333333331</v>
      </c>
      <c r="E15" s="123">
        <f>I115</f>
        <v>4.75</v>
      </c>
      <c r="F15" s="123">
        <f>K116</f>
        <v>263.57894736842104</v>
      </c>
      <c r="G15" s="124">
        <f>I116</f>
        <v>0.79166666666666663</v>
      </c>
      <c r="H15" s="125">
        <f>F115</f>
        <v>2</v>
      </c>
      <c r="I15" s="128">
        <f>J116</f>
        <v>626</v>
      </c>
      <c r="J15" s="123">
        <f>F116</f>
        <v>0.33333333333333331</v>
      </c>
      <c r="K15" s="126">
        <f>F115/I115</f>
        <v>0.42105263157894735</v>
      </c>
    </row>
    <row r="16" spans="1:14" s="13" customFormat="1" x14ac:dyDescent="0.25">
      <c r="B16" s="17" t="s">
        <v>14</v>
      </c>
      <c r="C16" s="121">
        <f>E173</f>
        <v>24</v>
      </c>
      <c r="D16" s="122">
        <f>E173/E124</f>
        <v>0.5</v>
      </c>
      <c r="E16" s="123">
        <f>I173</f>
        <v>50.296000000000006</v>
      </c>
      <c r="F16" s="129">
        <f>K174</f>
        <v>257.93303642436769</v>
      </c>
      <c r="G16" s="124">
        <f>I174</f>
        <v>1.0478333333333334</v>
      </c>
      <c r="H16" s="125">
        <f>F173</f>
        <v>13.999999999999996</v>
      </c>
      <c r="I16" s="128">
        <f>J174</f>
        <v>926.64285714285734</v>
      </c>
      <c r="J16" s="123">
        <f>F174</f>
        <v>0.29166666666666657</v>
      </c>
      <c r="K16" s="126">
        <f>F173/I173</f>
        <v>0.27835215524097334</v>
      </c>
      <c r="N16" s="107"/>
    </row>
    <row r="17" spans="1:13" s="13" customFormat="1" ht="12.75" x14ac:dyDescent="0.2">
      <c r="A17" s="13" t="s">
        <v>2</v>
      </c>
      <c r="B17" s="20" t="s">
        <v>15</v>
      </c>
      <c r="C17" s="130">
        <f>SUM(C11:C16)</f>
        <v>49</v>
      </c>
      <c r="D17" s="131">
        <f>C17/E22</f>
        <v>0.52127659574468088</v>
      </c>
      <c r="E17" s="132">
        <f>SUM(E11:E16)</f>
        <v>99.698000000000008</v>
      </c>
      <c r="F17" s="132">
        <f>(D44+D61+D75+D99+D115+D173)/E17</f>
        <v>322.3234167184898</v>
      </c>
      <c r="G17" s="133">
        <f>(I44+I61+I75+I99+I115+I173)/I22</f>
        <v>1.0606170212765957</v>
      </c>
      <c r="H17" s="134">
        <f>SUM(H11:H16)</f>
        <v>31.799999999999997</v>
      </c>
      <c r="I17" s="132">
        <f>(D44+D61+D75+D99+D115+D173)/F22</f>
        <v>341.86170212765956</v>
      </c>
      <c r="J17" s="132">
        <f>(F44+F61+F75+F99+F115+F173)/F22</f>
        <v>0.33829787234042552</v>
      </c>
      <c r="K17" s="135">
        <f>H17/E17</f>
        <v>0.3189632690725992</v>
      </c>
    </row>
    <row r="18" spans="1:13" s="13" customFormat="1" ht="12.75" x14ac:dyDescent="0.2">
      <c r="C18" s="13" t="s">
        <v>2</v>
      </c>
      <c r="E18" s="108"/>
      <c r="I18" s="106"/>
      <c r="J18" s="107" t="s">
        <v>2</v>
      </c>
    </row>
    <row r="19" spans="1:13" s="13" customFormat="1" ht="12.75" x14ac:dyDescent="0.2">
      <c r="A19" s="7" t="s">
        <v>16</v>
      </c>
      <c r="E19" s="108"/>
      <c r="I19" s="106"/>
      <c r="J19" s="107"/>
      <c r="M19" s="13" t="s">
        <v>2</v>
      </c>
    </row>
    <row r="20" spans="1:13" s="141" customFormat="1" ht="14.45" customHeight="1" x14ac:dyDescent="0.25">
      <c r="A20" s="136"/>
      <c r="B20" s="137"/>
      <c r="C20" s="137"/>
      <c r="D20" s="137"/>
      <c r="E20" s="28" t="s">
        <v>487</v>
      </c>
      <c r="F20" s="138"/>
      <c r="G20" s="138"/>
      <c r="H20" s="138"/>
      <c r="I20" s="139"/>
      <c r="J20" s="140" t="s">
        <v>488</v>
      </c>
      <c r="K20" s="29"/>
    </row>
    <row r="21" spans="1:13" s="141" customFormat="1" ht="38.25" x14ac:dyDescent="0.2">
      <c r="A21" s="142" t="s">
        <v>18</v>
      </c>
      <c r="B21" s="142" t="s">
        <v>20</v>
      </c>
      <c r="C21" s="142" t="s">
        <v>22</v>
      </c>
      <c r="D21" s="142" t="s">
        <v>4</v>
      </c>
      <c r="E21" s="33" t="s">
        <v>489</v>
      </c>
      <c r="F21" s="143" t="s">
        <v>490</v>
      </c>
      <c r="G21" s="143" t="s">
        <v>491</v>
      </c>
      <c r="H21" s="144" t="s">
        <v>492</v>
      </c>
      <c r="I21" s="144" t="s">
        <v>493</v>
      </c>
      <c r="J21" s="145" t="s">
        <v>494</v>
      </c>
      <c r="K21" s="146" t="s">
        <v>493</v>
      </c>
    </row>
    <row r="22" spans="1:13" s="141" customFormat="1" ht="12.75" x14ac:dyDescent="0.2">
      <c r="A22" s="147"/>
      <c r="B22" s="148"/>
      <c r="C22" s="149" t="s">
        <v>495</v>
      </c>
      <c r="D22" s="150">
        <f t="shared" ref="D22:K22" si="0">+D28+D53+D70+D84+D108+D124</f>
        <v>94</v>
      </c>
      <c r="E22" s="150">
        <f t="shared" si="0"/>
        <v>94</v>
      </c>
      <c r="F22" s="150">
        <f t="shared" si="0"/>
        <v>94</v>
      </c>
      <c r="G22" s="150">
        <f t="shared" si="0"/>
        <v>94</v>
      </c>
      <c r="H22" s="150">
        <f t="shared" si="0"/>
        <v>94</v>
      </c>
      <c r="I22" s="150">
        <f t="shared" si="0"/>
        <v>94</v>
      </c>
      <c r="J22" s="150">
        <f t="shared" si="0"/>
        <v>94</v>
      </c>
      <c r="K22" s="150">
        <f t="shared" si="0"/>
        <v>94</v>
      </c>
    </row>
    <row r="23" spans="1:13" s="13" customFormat="1" ht="12.75" x14ac:dyDescent="0.2">
      <c r="E23" s="108"/>
      <c r="F23" s="151"/>
      <c r="G23" s="151"/>
      <c r="H23" s="151"/>
      <c r="I23" s="151"/>
      <c r="J23" s="107"/>
    </row>
    <row r="24" spans="1:13" s="13" customFormat="1" ht="12.75" x14ac:dyDescent="0.2">
      <c r="E24" s="108"/>
      <c r="F24" s="151"/>
      <c r="G24" s="151"/>
      <c r="H24" s="151"/>
      <c r="I24" s="151"/>
      <c r="J24" s="107"/>
    </row>
    <row r="25" spans="1:13" s="100" customFormat="1" ht="13.15" customHeight="1" x14ac:dyDescent="0.2">
      <c r="A25" s="36" t="s">
        <v>9</v>
      </c>
      <c r="B25" s="37"/>
      <c r="C25" s="37"/>
      <c r="D25" s="37"/>
      <c r="E25" s="152"/>
      <c r="F25" s="153"/>
      <c r="G25" s="154"/>
      <c r="H25" s="154"/>
      <c r="I25" s="154"/>
      <c r="J25" s="155"/>
      <c r="K25" s="156"/>
    </row>
    <row r="26" spans="1:13" s="141" customFormat="1" x14ac:dyDescent="0.25">
      <c r="A26" s="157"/>
      <c r="B26" s="158"/>
      <c r="C26" s="158"/>
      <c r="D26" s="158"/>
      <c r="E26" s="159"/>
      <c r="F26" s="43" t="s">
        <v>496</v>
      </c>
      <c r="G26" s="11"/>
      <c r="H26" s="11"/>
      <c r="I26" s="12"/>
      <c r="J26" s="160" t="s">
        <v>488</v>
      </c>
      <c r="K26" s="114"/>
    </row>
    <row r="27" spans="1:13" s="141" customFormat="1" ht="38.25" x14ac:dyDescent="0.2">
      <c r="A27" s="161" t="s">
        <v>18</v>
      </c>
      <c r="B27" s="161" t="s">
        <v>20</v>
      </c>
      <c r="C27" s="161" t="s">
        <v>22</v>
      </c>
      <c r="D27" s="161" t="s">
        <v>4</v>
      </c>
      <c r="E27" s="162" t="s">
        <v>489</v>
      </c>
      <c r="F27" s="163" t="s">
        <v>490</v>
      </c>
      <c r="G27" s="164" t="s">
        <v>491</v>
      </c>
      <c r="H27" s="164" t="s">
        <v>492</v>
      </c>
      <c r="I27" s="164" t="s">
        <v>493</v>
      </c>
      <c r="J27" s="165" t="s">
        <v>494</v>
      </c>
      <c r="K27" s="166" t="s">
        <v>493</v>
      </c>
    </row>
    <row r="28" spans="1:13" s="141" customFormat="1" x14ac:dyDescent="0.25">
      <c r="A28" s="167" t="s">
        <v>495</v>
      </c>
      <c r="B28" s="168"/>
      <c r="C28" s="169"/>
      <c r="D28" s="170">
        <v>15</v>
      </c>
      <c r="E28" s="170">
        <v>15</v>
      </c>
      <c r="F28" s="170">
        <v>15</v>
      </c>
      <c r="G28" s="170">
        <v>15</v>
      </c>
      <c r="H28" s="170">
        <v>15</v>
      </c>
      <c r="I28" s="170">
        <v>15</v>
      </c>
      <c r="J28" s="170">
        <v>15</v>
      </c>
      <c r="K28" s="170">
        <v>15</v>
      </c>
    </row>
    <row r="29" spans="1:13" x14ac:dyDescent="0.25">
      <c r="A29" s="50" t="s">
        <v>27</v>
      </c>
      <c r="B29" s="50" t="s">
        <v>29</v>
      </c>
      <c r="C29" s="51" t="s">
        <v>31</v>
      </c>
      <c r="D29" s="52">
        <v>226</v>
      </c>
      <c r="E29" s="53" t="s">
        <v>34</v>
      </c>
      <c r="F29" s="171">
        <v>0</v>
      </c>
      <c r="G29" s="171">
        <v>0.85</v>
      </c>
      <c r="H29" s="171">
        <v>0</v>
      </c>
      <c r="I29" s="171">
        <f>+F20+G29+H29</f>
        <v>0.85</v>
      </c>
      <c r="J29" s="172">
        <v>0</v>
      </c>
      <c r="K29" s="172">
        <f t="shared" ref="K29:K43" si="1">D29/I29</f>
        <v>265.88235294117646</v>
      </c>
      <c r="L29" s="173"/>
    </row>
    <row r="30" spans="1:13" x14ac:dyDescent="0.25">
      <c r="A30" s="50" t="s">
        <v>35</v>
      </c>
      <c r="B30" s="50" t="s">
        <v>37</v>
      </c>
      <c r="C30" s="51" t="s">
        <v>31</v>
      </c>
      <c r="D30" s="52">
        <v>1212</v>
      </c>
      <c r="E30" s="53" t="s">
        <v>34</v>
      </c>
      <c r="F30" s="171">
        <v>1</v>
      </c>
      <c r="G30" s="171">
        <v>1</v>
      </c>
      <c r="H30" s="171">
        <v>0</v>
      </c>
      <c r="I30" s="171">
        <f t="shared" ref="I30:I43" si="2">+F30+G30+H30</f>
        <v>2</v>
      </c>
      <c r="J30" s="174">
        <f>D30/F30</f>
        <v>1212</v>
      </c>
      <c r="K30" s="174">
        <f t="shared" si="1"/>
        <v>606</v>
      </c>
      <c r="L30" s="173"/>
    </row>
    <row r="31" spans="1:13" x14ac:dyDescent="0.25">
      <c r="A31" s="50" t="s">
        <v>35</v>
      </c>
      <c r="B31" s="50" t="s">
        <v>42</v>
      </c>
      <c r="C31" s="51" t="s">
        <v>31</v>
      </c>
      <c r="D31" s="52">
        <v>1206</v>
      </c>
      <c r="E31" s="53" t="s">
        <v>34</v>
      </c>
      <c r="F31" s="171">
        <v>1</v>
      </c>
      <c r="G31" s="171">
        <v>0</v>
      </c>
      <c r="H31" s="171">
        <v>0</v>
      </c>
      <c r="I31" s="171">
        <f t="shared" si="2"/>
        <v>1</v>
      </c>
      <c r="J31" s="172">
        <f>D31/F31</f>
        <v>1206</v>
      </c>
      <c r="K31" s="172">
        <f t="shared" si="1"/>
        <v>1206</v>
      </c>
      <c r="L31" s="173"/>
    </row>
    <row r="32" spans="1:13" x14ac:dyDescent="0.25">
      <c r="A32" s="50" t="s">
        <v>35</v>
      </c>
      <c r="B32" s="50" t="s">
        <v>46</v>
      </c>
      <c r="C32" s="51" t="s">
        <v>31</v>
      </c>
      <c r="D32" s="52">
        <v>150</v>
      </c>
      <c r="E32" s="53" t="s">
        <v>34</v>
      </c>
      <c r="F32" s="171">
        <v>0.5</v>
      </c>
      <c r="G32" s="171">
        <v>0</v>
      </c>
      <c r="H32" s="171">
        <v>0</v>
      </c>
      <c r="I32" s="171">
        <f t="shared" si="2"/>
        <v>0.5</v>
      </c>
      <c r="J32" s="174">
        <f>D32/F32</f>
        <v>300</v>
      </c>
      <c r="K32" s="174">
        <f t="shared" si="1"/>
        <v>300</v>
      </c>
      <c r="L32" s="173"/>
    </row>
    <row r="33" spans="1:14" x14ac:dyDescent="0.25">
      <c r="A33" s="50" t="s">
        <v>49</v>
      </c>
      <c r="B33" s="50" t="s">
        <v>51</v>
      </c>
      <c r="C33" s="51" t="s">
        <v>31</v>
      </c>
      <c r="D33" s="52">
        <v>317</v>
      </c>
      <c r="E33" s="53" t="s">
        <v>34</v>
      </c>
      <c r="F33" s="171">
        <v>0</v>
      </c>
      <c r="G33" s="171">
        <v>1.5</v>
      </c>
      <c r="H33" s="171">
        <v>0</v>
      </c>
      <c r="I33" s="171">
        <f t="shared" si="2"/>
        <v>1.5</v>
      </c>
      <c r="J33" s="174">
        <v>0</v>
      </c>
      <c r="K33" s="174">
        <f t="shared" si="1"/>
        <v>211.33333333333334</v>
      </c>
      <c r="L33" s="173"/>
    </row>
    <row r="34" spans="1:14" x14ac:dyDescent="0.25">
      <c r="A34" s="50" t="s">
        <v>55</v>
      </c>
      <c r="B34" s="50" t="s">
        <v>57</v>
      </c>
      <c r="C34" s="51" t="s">
        <v>31</v>
      </c>
      <c r="D34" s="52">
        <v>1112</v>
      </c>
      <c r="E34" s="53" t="s">
        <v>34</v>
      </c>
      <c r="F34" s="171">
        <v>1</v>
      </c>
      <c r="G34" s="171">
        <v>1</v>
      </c>
      <c r="H34" s="171">
        <v>0</v>
      </c>
      <c r="I34" s="171">
        <f t="shared" si="2"/>
        <v>2</v>
      </c>
      <c r="J34" s="174">
        <f>D34/F34</f>
        <v>1112</v>
      </c>
      <c r="K34" s="174">
        <f t="shared" si="1"/>
        <v>556</v>
      </c>
      <c r="L34" s="173"/>
    </row>
    <row r="35" spans="1:14" x14ac:dyDescent="0.25">
      <c r="A35" s="50" t="s">
        <v>61</v>
      </c>
      <c r="B35" s="50" t="s">
        <v>63</v>
      </c>
      <c r="C35" s="51" t="s">
        <v>31</v>
      </c>
      <c r="D35" s="52">
        <v>846</v>
      </c>
      <c r="E35" s="53" t="s">
        <v>2</v>
      </c>
      <c r="F35" s="171">
        <v>0</v>
      </c>
      <c r="G35" s="171">
        <v>1</v>
      </c>
      <c r="H35" s="171">
        <v>0</v>
      </c>
      <c r="I35" s="171">
        <f t="shared" si="2"/>
        <v>1</v>
      </c>
      <c r="J35" s="174">
        <v>0</v>
      </c>
      <c r="K35" s="174">
        <f t="shared" si="1"/>
        <v>846</v>
      </c>
      <c r="L35" s="173"/>
    </row>
    <row r="36" spans="1:14" x14ac:dyDescent="0.25">
      <c r="A36" s="50" t="s">
        <v>67</v>
      </c>
      <c r="B36" s="50" t="s">
        <v>69</v>
      </c>
      <c r="C36" s="51" t="s">
        <v>31</v>
      </c>
      <c r="D36" s="52">
        <v>604</v>
      </c>
      <c r="E36" s="53" t="s">
        <v>34</v>
      </c>
      <c r="F36" s="171">
        <v>0.2</v>
      </c>
      <c r="G36" s="171">
        <v>1</v>
      </c>
      <c r="H36" s="171">
        <v>0</v>
      </c>
      <c r="I36" s="171">
        <f t="shared" si="2"/>
        <v>1.2</v>
      </c>
      <c r="J36" s="174">
        <f>D36/F36</f>
        <v>3020</v>
      </c>
      <c r="K36" s="174">
        <f t="shared" si="1"/>
        <v>503.33333333333337</v>
      </c>
      <c r="L36" s="173"/>
    </row>
    <row r="37" spans="1:14" x14ac:dyDescent="0.25">
      <c r="A37" s="50" t="s">
        <v>73</v>
      </c>
      <c r="B37" s="50" t="s">
        <v>75</v>
      </c>
      <c r="C37" s="51" t="s">
        <v>31</v>
      </c>
      <c r="D37" s="52">
        <v>276</v>
      </c>
      <c r="E37" s="53" t="s">
        <v>2</v>
      </c>
      <c r="F37" s="171">
        <v>0</v>
      </c>
      <c r="G37" s="171">
        <v>1</v>
      </c>
      <c r="H37" s="171">
        <v>0</v>
      </c>
      <c r="I37" s="171">
        <f t="shared" si="2"/>
        <v>1</v>
      </c>
      <c r="J37" s="174">
        <v>0</v>
      </c>
      <c r="K37" s="174">
        <f t="shared" si="1"/>
        <v>276</v>
      </c>
      <c r="L37" s="173"/>
    </row>
    <row r="38" spans="1:14" x14ac:dyDescent="0.25">
      <c r="A38" s="50" t="s">
        <v>79</v>
      </c>
      <c r="B38" s="50" t="s">
        <v>81</v>
      </c>
      <c r="C38" s="51" t="s">
        <v>31</v>
      </c>
      <c r="D38" s="52">
        <v>1001</v>
      </c>
      <c r="E38" s="53" t="s">
        <v>34</v>
      </c>
      <c r="F38" s="171">
        <v>1</v>
      </c>
      <c r="G38" s="171">
        <v>1</v>
      </c>
      <c r="H38" s="171">
        <v>0</v>
      </c>
      <c r="I38" s="171">
        <f t="shared" si="2"/>
        <v>2</v>
      </c>
      <c r="J38" s="174">
        <f>D38/F38</f>
        <v>1001</v>
      </c>
      <c r="K38" s="174">
        <f t="shared" si="1"/>
        <v>500.5</v>
      </c>
      <c r="L38" s="173"/>
    </row>
    <row r="39" spans="1:14" x14ac:dyDescent="0.25">
      <c r="A39" s="50" t="s">
        <v>85</v>
      </c>
      <c r="B39" s="50" t="s">
        <v>87</v>
      </c>
      <c r="C39" s="51" t="s">
        <v>31</v>
      </c>
      <c r="D39" s="52">
        <v>150</v>
      </c>
      <c r="E39" s="53" t="s">
        <v>2</v>
      </c>
      <c r="F39" s="171">
        <v>0</v>
      </c>
      <c r="G39" s="171">
        <v>1</v>
      </c>
      <c r="H39" s="171">
        <v>0</v>
      </c>
      <c r="I39" s="171">
        <f t="shared" si="2"/>
        <v>1</v>
      </c>
      <c r="J39" s="174">
        <v>0</v>
      </c>
      <c r="K39" s="174">
        <f t="shared" si="1"/>
        <v>150</v>
      </c>
      <c r="L39" s="173"/>
    </row>
    <row r="40" spans="1:14" x14ac:dyDescent="0.25">
      <c r="A40" s="50" t="s">
        <v>91</v>
      </c>
      <c r="B40" s="50" t="s">
        <v>93</v>
      </c>
      <c r="C40" s="51" t="s">
        <v>31</v>
      </c>
      <c r="D40" s="52">
        <v>771</v>
      </c>
      <c r="E40" s="53" t="s">
        <v>2</v>
      </c>
      <c r="F40" s="171">
        <v>0</v>
      </c>
      <c r="G40" s="171">
        <v>1</v>
      </c>
      <c r="H40" s="171">
        <v>0</v>
      </c>
      <c r="I40" s="171">
        <f t="shared" si="2"/>
        <v>1</v>
      </c>
      <c r="J40" s="174">
        <v>0</v>
      </c>
      <c r="K40" s="174">
        <f t="shared" si="1"/>
        <v>771</v>
      </c>
      <c r="L40" s="173"/>
      <c r="N40" t="s">
        <v>2</v>
      </c>
    </row>
    <row r="41" spans="1:14" x14ac:dyDescent="0.25">
      <c r="A41" s="50" t="s">
        <v>97</v>
      </c>
      <c r="B41" s="50" t="s">
        <v>99</v>
      </c>
      <c r="C41" s="51" t="s">
        <v>31</v>
      </c>
      <c r="D41" s="52">
        <v>230</v>
      </c>
      <c r="E41" s="53" t="s">
        <v>2</v>
      </c>
      <c r="F41" s="171">
        <v>0</v>
      </c>
      <c r="G41" s="171">
        <v>1</v>
      </c>
      <c r="H41" s="171">
        <v>0</v>
      </c>
      <c r="I41" s="171">
        <f t="shared" si="2"/>
        <v>1</v>
      </c>
      <c r="J41" s="174">
        <v>0</v>
      </c>
      <c r="K41" s="174">
        <f t="shared" si="1"/>
        <v>230</v>
      </c>
      <c r="L41" s="173"/>
    </row>
    <row r="42" spans="1:14" x14ac:dyDescent="0.25">
      <c r="A42" s="50" t="s">
        <v>103</v>
      </c>
      <c r="B42" s="50" t="s">
        <v>105</v>
      </c>
      <c r="C42" s="51" t="s">
        <v>31</v>
      </c>
      <c r="D42" s="52">
        <v>339</v>
      </c>
      <c r="E42" s="53" t="s">
        <v>34</v>
      </c>
      <c r="F42" s="171">
        <v>0.2</v>
      </c>
      <c r="G42" s="171">
        <v>0</v>
      </c>
      <c r="H42" s="171">
        <v>0</v>
      </c>
      <c r="I42" s="171">
        <f t="shared" si="2"/>
        <v>0.2</v>
      </c>
      <c r="J42" s="174">
        <f>D42/F42</f>
        <v>1695</v>
      </c>
      <c r="K42" s="174">
        <f t="shared" si="1"/>
        <v>1695</v>
      </c>
      <c r="L42" s="173"/>
    </row>
    <row r="43" spans="1:14" x14ac:dyDescent="0.25">
      <c r="A43" s="50" t="s">
        <v>109</v>
      </c>
      <c r="B43" s="50" t="s">
        <v>111</v>
      </c>
      <c r="C43" s="51" t="s">
        <v>31</v>
      </c>
      <c r="D43" s="52">
        <v>236</v>
      </c>
      <c r="E43" s="53" t="s">
        <v>34</v>
      </c>
      <c r="F43" s="171">
        <v>1</v>
      </c>
      <c r="G43" s="171">
        <v>0</v>
      </c>
      <c r="H43" s="171">
        <v>0</v>
      </c>
      <c r="I43" s="171">
        <f t="shared" si="2"/>
        <v>1</v>
      </c>
      <c r="J43" s="174">
        <f>D43/F43</f>
        <v>236</v>
      </c>
      <c r="K43" s="174">
        <f t="shared" si="1"/>
        <v>236</v>
      </c>
      <c r="L43" s="173"/>
    </row>
    <row r="44" spans="1:14" x14ac:dyDescent="0.25">
      <c r="A44" s="175"/>
      <c r="B44" s="176"/>
      <c r="C44" s="177" t="s">
        <v>6</v>
      </c>
      <c r="D44" s="84">
        <f>SUM(D29:D43)</f>
        <v>8676</v>
      </c>
      <c r="E44" s="163">
        <v>10</v>
      </c>
      <c r="F44" s="178">
        <f>SUM(F29:F43)</f>
        <v>5.9</v>
      </c>
      <c r="G44" s="178">
        <f>SUM(G29:G43)</f>
        <v>11.35</v>
      </c>
      <c r="H44" s="178">
        <f>SUM(H29:H43)</f>
        <v>0</v>
      </c>
      <c r="I44" s="178">
        <f>SUM(I29:I43)</f>
        <v>17.249999999999996</v>
      </c>
      <c r="J44" s="178"/>
      <c r="K44" s="178"/>
    </row>
    <row r="45" spans="1:14" x14ac:dyDescent="0.25">
      <c r="A45" s="179"/>
      <c r="B45" s="180"/>
      <c r="C45" s="181" t="s">
        <v>7</v>
      </c>
      <c r="D45" s="64">
        <f>AVERAGE(D29:D43)</f>
        <v>578.4</v>
      </c>
      <c r="E45" s="163"/>
      <c r="F45" s="178">
        <f>AVERAGE(F29:F43)</f>
        <v>0.39333333333333337</v>
      </c>
      <c r="G45" s="178">
        <f>AVERAGE(G29:G43)</f>
        <v>0.7566666666666666</v>
      </c>
      <c r="H45" s="178">
        <f>AVERAGE(H29:H43)</f>
        <v>0</v>
      </c>
      <c r="I45" s="178">
        <f>AVERAGE(I29:I43)</f>
        <v>1.1499999999999997</v>
      </c>
      <c r="J45" s="178">
        <f>D44/F44</f>
        <v>1470.5084745762711</v>
      </c>
      <c r="K45" s="178">
        <f>D44/I44</f>
        <v>502.95652173913055</v>
      </c>
    </row>
    <row r="46" spans="1:14" x14ac:dyDescent="0.25">
      <c r="A46" s="179"/>
      <c r="B46" s="180"/>
      <c r="C46" s="181" t="s">
        <v>8</v>
      </c>
      <c r="D46" s="64">
        <f>MEDIAN(D29:D43)</f>
        <v>339</v>
      </c>
      <c r="E46" s="163"/>
      <c r="F46" s="178">
        <f>MEDIAN(F29:F43)</f>
        <v>0.2</v>
      </c>
      <c r="G46" s="178">
        <f>MEDIAN(G29:G43)</f>
        <v>1</v>
      </c>
      <c r="H46" s="178">
        <v>0</v>
      </c>
      <c r="I46" s="178">
        <f>MEDIAN(I29:I43)</f>
        <v>1</v>
      </c>
      <c r="J46" s="178"/>
      <c r="K46" s="178"/>
    </row>
    <row r="47" spans="1:14" x14ac:dyDescent="0.25">
      <c r="A47" s="182"/>
      <c r="B47" s="183"/>
      <c r="C47" s="181" t="s">
        <v>482</v>
      </c>
      <c r="D47" s="184"/>
      <c r="E47" s="185">
        <f>E44/E28</f>
        <v>0.66666666666666663</v>
      </c>
      <c r="F47" s="178"/>
      <c r="G47" s="178"/>
      <c r="H47" s="178"/>
      <c r="I47" s="186"/>
      <c r="J47" s="178"/>
      <c r="K47" s="178"/>
    </row>
    <row r="48" spans="1:14" x14ac:dyDescent="0.25">
      <c r="B48" s="187"/>
      <c r="C48" s="69"/>
      <c r="D48" s="73"/>
      <c r="F48" s="188"/>
      <c r="G48" s="188"/>
      <c r="H48" s="188"/>
      <c r="I48" s="188"/>
      <c r="M48" s="173"/>
    </row>
    <row r="49" spans="1:13" x14ac:dyDescent="0.25">
      <c r="B49" s="187"/>
      <c r="C49" s="69"/>
      <c r="D49" s="73"/>
      <c r="F49" s="188"/>
      <c r="G49" s="188"/>
      <c r="H49" s="188"/>
      <c r="I49" s="188"/>
      <c r="M49" s="173"/>
    </row>
    <row r="50" spans="1:13" s="100" customFormat="1" ht="13.15" customHeight="1" x14ac:dyDescent="0.2">
      <c r="A50" s="36" t="s">
        <v>10</v>
      </c>
      <c r="B50" s="37"/>
      <c r="C50" s="37"/>
      <c r="D50" s="37"/>
      <c r="E50" s="152"/>
      <c r="F50" s="153"/>
      <c r="G50" s="154"/>
      <c r="H50" s="154"/>
      <c r="I50" s="154"/>
      <c r="J50" s="155"/>
      <c r="K50" s="156"/>
    </row>
    <row r="51" spans="1:13" s="141" customFormat="1" x14ac:dyDescent="0.25">
      <c r="A51" s="157"/>
      <c r="B51" s="158"/>
      <c r="C51" s="158"/>
      <c r="D51" s="158"/>
      <c r="E51" s="159"/>
      <c r="F51" s="43" t="s">
        <v>496</v>
      </c>
      <c r="G51" s="11"/>
      <c r="H51" s="11"/>
      <c r="I51" s="12"/>
      <c r="J51" s="160" t="s">
        <v>488</v>
      </c>
      <c r="K51" s="114"/>
    </row>
    <row r="52" spans="1:13" s="141" customFormat="1" ht="38.25" x14ac:dyDescent="0.2">
      <c r="A52" s="161" t="s">
        <v>18</v>
      </c>
      <c r="B52" s="161" t="s">
        <v>20</v>
      </c>
      <c r="C52" s="161" t="s">
        <v>22</v>
      </c>
      <c r="D52" s="161" t="s">
        <v>4</v>
      </c>
      <c r="E52" s="162" t="s">
        <v>489</v>
      </c>
      <c r="F52" s="163" t="s">
        <v>490</v>
      </c>
      <c r="G52" s="164" t="s">
        <v>491</v>
      </c>
      <c r="H52" s="164" t="s">
        <v>492</v>
      </c>
      <c r="I52" s="164" t="s">
        <v>493</v>
      </c>
      <c r="J52" s="165" t="s">
        <v>494</v>
      </c>
      <c r="K52" s="166" t="s">
        <v>493</v>
      </c>
    </row>
    <row r="53" spans="1:13" s="141" customFormat="1" x14ac:dyDescent="0.25">
      <c r="A53" s="167" t="s">
        <v>495</v>
      </c>
      <c r="B53" s="168"/>
      <c r="C53" s="169"/>
      <c r="D53" s="170">
        <v>7</v>
      </c>
      <c r="E53" s="170">
        <v>7</v>
      </c>
      <c r="F53" s="170">
        <v>7</v>
      </c>
      <c r="G53" s="170">
        <v>7</v>
      </c>
      <c r="H53" s="170">
        <v>7</v>
      </c>
      <c r="I53" s="170">
        <v>7</v>
      </c>
      <c r="J53" s="170">
        <v>7</v>
      </c>
      <c r="K53" s="170">
        <v>7</v>
      </c>
    </row>
    <row r="54" spans="1:13" x14ac:dyDescent="0.25">
      <c r="A54" s="50" t="s">
        <v>116</v>
      </c>
      <c r="B54" s="50" t="s">
        <v>118</v>
      </c>
      <c r="C54" s="51" t="s">
        <v>120</v>
      </c>
      <c r="D54" s="52">
        <v>307</v>
      </c>
      <c r="E54" s="53" t="s">
        <v>2</v>
      </c>
      <c r="F54" s="189">
        <v>0</v>
      </c>
      <c r="G54" s="171">
        <v>1</v>
      </c>
      <c r="H54" s="190">
        <v>0</v>
      </c>
      <c r="I54" s="171">
        <f t="shared" ref="I54:I60" si="3">+F54+G54+H54</f>
        <v>1</v>
      </c>
      <c r="J54" s="174">
        <v>0</v>
      </c>
      <c r="K54" s="174">
        <f>D54/I54</f>
        <v>307</v>
      </c>
      <c r="L54" s="173"/>
    </row>
    <row r="55" spans="1:13" x14ac:dyDescent="0.25">
      <c r="A55" s="50" t="s">
        <v>116</v>
      </c>
      <c r="B55" s="50" t="s">
        <v>124</v>
      </c>
      <c r="C55" s="51" t="s">
        <v>120</v>
      </c>
      <c r="D55" s="52">
        <v>189</v>
      </c>
      <c r="E55" s="53"/>
      <c r="F55" s="189">
        <v>0</v>
      </c>
      <c r="G55" s="171">
        <v>0</v>
      </c>
      <c r="H55" s="190">
        <v>0</v>
      </c>
      <c r="I55" s="171">
        <f t="shared" si="3"/>
        <v>0</v>
      </c>
      <c r="J55" s="174">
        <v>0</v>
      </c>
      <c r="K55" s="174">
        <v>0</v>
      </c>
      <c r="L55" s="173"/>
    </row>
    <row r="56" spans="1:13" x14ac:dyDescent="0.25">
      <c r="A56" s="50" t="s">
        <v>128</v>
      </c>
      <c r="B56" s="50" t="s">
        <v>130</v>
      </c>
      <c r="C56" s="51" t="s">
        <v>120</v>
      </c>
      <c r="D56" s="52">
        <v>192</v>
      </c>
      <c r="E56" s="53"/>
      <c r="F56" s="189">
        <v>0</v>
      </c>
      <c r="G56" s="171">
        <v>1</v>
      </c>
      <c r="H56" s="190">
        <v>0</v>
      </c>
      <c r="I56" s="171">
        <f t="shared" si="3"/>
        <v>1</v>
      </c>
      <c r="J56" s="174">
        <v>0</v>
      </c>
      <c r="K56" s="174">
        <f>D56/I56</f>
        <v>192</v>
      </c>
      <c r="L56" s="173"/>
    </row>
    <row r="57" spans="1:13" x14ac:dyDescent="0.25">
      <c r="A57" s="50" t="s">
        <v>134</v>
      </c>
      <c r="B57" s="50" t="s">
        <v>136</v>
      </c>
      <c r="C57" s="51" t="s">
        <v>138</v>
      </c>
      <c r="D57" s="52">
        <v>240</v>
      </c>
      <c r="E57" s="53" t="s">
        <v>34</v>
      </c>
      <c r="F57" s="189">
        <v>0.5</v>
      </c>
      <c r="G57" s="171">
        <v>0.5</v>
      </c>
      <c r="H57" s="190">
        <v>0</v>
      </c>
      <c r="I57" s="171">
        <f t="shared" si="3"/>
        <v>1</v>
      </c>
      <c r="J57" s="174">
        <f>D57/F57</f>
        <v>480</v>
      </c>
      <c r="K57" s="174">
        <f>D57/I57</f>
        <v>240</v>
      </c>
      <c r="L57" s="173"/>
    </row>
    <row r="58" spans="1:13" x14ac:dyDescent="0.25">
      <c r="A58" s="50" t="s">
        <v>73</v>
      </c>
      <c r="B58" s="50" t="s">
        <v>142</v>
      </c>
      <c r="C58" s="51" t="s">
        <v>138</v>
      </c>
      <c r="D58" s="52">
        <v>303</v>
      </c>
      <c r="E58" s="53" t="s">
        <v>34</v>
      </c>
      <c r="F58" s="189">
        <v>0</v>
      </c>
      <c r="G58" s="171">
        <v>1</v>
      </c>
      <c r="H58" s="190">
        <v>0</v>
      </c>
      <c r="I58" s="171">
        <f t="shared" si="3"/>
        <v>1</v>
      </c>
      <c r="J58" s="174">
        <v>0</v>
      </c>
      <c r="K58" s="174">
        <f>D58/I58</f>
        <v>303</v>
      </c>
      <c r="L58" s="173"/>
    </row>
    <row r="59" spans="1:13" x14ac:dyDescent="0.25">
      <c r="A59" s="50" t="s">
        <v>61</v>
      </c>
      <c r="B59" s="50" t="s">
        <v>153</v>
      </c>
      <c r="C59" s="51" t="s">
        <v>120</v>
      </c>
      <c r="D59" s="52">
        <v>98</v>
      </c>
      <c r="E59" s="53" t="s">
        <v>2</v>
      </c>
      <c r="F59" s="189">
        <v>0</v>
      </c>
      <c r="G59" s="171">
        <v>0.84</v>
      </c>
      <c r="H59" s="190">
        <v>0</v>
      </c>
      <c r="I59" s="171">
        <f t="shared" si="3"/>
        <v>0.84</v>
      </c>
      <c r="J59" s="174">
        <v>0</v>
      </c>
      <c r="K59" s="174">
        <f>D59/I59</f>
        <v>116.66666666666667</v>
      </c>
      <c r="L59" s="173"/>
      <c r="M59" t="s">
        <v>2</v>
      </c>
    </row>
    <row r="60" spans="1:13" x14ac:dyDescent="0.25">
      <c r="A60" s="50" t="s">
        <v>146</v>
      </c>
      <c r="B60" s="50" t="s">
        <v>148</v>
      </c>
      <c r="C60" s="51" t="s">
        <v>138</v>
      </c>
      <c r="D60" s="52">
        <v>139</v>
      </c>
      <c r="E60" s="53" t="s">
        <v>34</v>
      </c>
      <c r="F60" s="189">
        <v>1</v>
      </c>
      <c r="G60" s="171">
        <v>0</v>
      </c>
      <c r="H60" s="190">
        <v>0</v>
      </c>
      <c r="I60" s="171">
        <f t="shared" si="3"/>
        <v>1</v>
      </c>
      <c r="J60" s="172">
        <f>D60/F60</f>
        <v>139</v>
      </c>
      <c r="K60" s="174">
        <f>D60/I60</f>
        <v>139</v>
      </c>
      <c r="L60" s="173"/>
    </row>
    <row r="61" spans="1:13" x14ac:dyDescent="0.25">
      <c r="A61" s="175"/>
      <c r="B61" s="176"/>
      <c r="C61" s="191" t="s">
        <v>6</v>
      </c>
      <c r="D61" s="84">
        <f>SUM(D54:D60)</f>
        <v>1468</v>
      </c>
      <c r="E61" s="163">
        <v>3</v>
      </c>
      <c r="F61" s="178">
        <f>SUM(F54:F60)</f>
        <v>1.5</v>
      </c>
      <c r="G61" s="178">
        <f>SUM(G54:G60)</f>
        <v>4.34</v>
      </c>
      <c r="H61" s="178">
        <f>SUM(H54:H60)</f>
        <v>0</v>
      </c>
      <c r="I61" s="178">
        <f>SUM(I54:I60)</f>
        <v>5.84</v>
      </c>
      <c r="J61" s="178"/>
      <c r="K61" s="178"/>
    </row>
    <row r="62" spans="1:13" x14ac:dyDescent="0.25">
      <c r="A62" s="179"/>
      <c r="B62" s="180"/>
      <c r="C62" s="181" t="s">
        <v>7</v>
      </c>
      <c r="D62" s="84">
        <f>AVERAGE(D54:D60)</f>
        <v>209.71428571428572</v>
      </c>
      <c r="E62" s="163"/>
      <c r="F62" s="178">
        <f>AVERAGE(F54:F60)</f>
        <v>0.21428571428571427</v>
      </c>
      <c r="G62" s="178">
        <f>AVERAGE(G54:G60)</f>
        <v>0.62</v>
      </c>
      <c r="H62" s="178">
        <f>AVERAGE(H54:H60)</f>
        <v>0</v>
      </c>
      <c r="I62" s="178">
        <f>AVERAGE(I54:I60)</f>
        <v>0.8342857142857143</v>
      </c>
      <c r="J62" s="178">
        <f>D61/F61</f>
        <v>978.66666666666663</v>
      </c>
      <c r="K62" s="178">
        <f>D61/I61</f>
        <v>251.36986301369865</v>
      </c>
    </row>
    <row r="63" spans="1:13" x14ac:dyDescent="0.25">
      <c r="A63" s="179"/>
      <c r="B63" s="180"/>
      <c r="C63" s="181" t="s">
        <v>8</v>
      </c>
      <c r="D63" s="84">
        <f>MEDIAN(D54:D60)</f>
        <v>192</v>
      </c>
      <c r="E63" s="163"/>
      <c r="F63" s="178">
        <f>MEDIAN(F54:F60)</f>
        <v>0</v>
      </c>
      <c r="G63" s="178">
        <f>MEDIAN(G54:G60)</f>
        <v>0.84</v>
      </c>
      <c r="H63" s="178">
        <f>MEDIAN(H54:H60)</f>
        <v>0</v>
      </c>
      <c r="I63" s="178">
        <f>MEDIAN(I54:I60)</f>
        <v>1</v>
      </c>
      <c r="J63" s="178"/>
      <c r="K63" s="178"/>
    </row>
    <row r="64" spans="1:13" x14ac:dyDescent="0.25">
      <c r="A64" s="182"/>
      <c r="B64" s="183"/>
      <c r="C64" s="181" t="s">
        <v>482</v>
      </c>
      <c r="D64" s="184"/>
      <c r="E64" s="185">
        <f>E61/E53</f>
        <v>0.42857142857142855</v>
      </c>
      <c r="F64" s="178"/>
      <c r="G64" s="178"/>
      <c r="H64" s="178"/>
      <c r="I64" s="186"/>
      <c r="J64" s="178"/>
      <c r="K64" s="178"/>
    </row>
    <row r="65" spans="1:14" x14ac:dyDescent="0.25">
      <c r="B65" s="187"/>
      <c r="C65" s="69"/>
      <c r="D65" s="73"/>
      <c r="F65" s="188"/>
      <c r="G65" s="188"/>
      <c r="H65" s="188"/>
      <c r="I65" s="188"/>
      <c r="M65" s="173"/>
    </row>
    <row r="66" spans="1:14" x14ac:dyDescent="0.25">
      <c r="B66" s="187"/>
      <c r="C66" s="69"/>
      <c r="D66" s="73"/>
      <c r="F66" s="188"/>
      <c r="G66" s="188"/>
      <c r="H66" s="188"/>
      <c r="I66" s="188"/>
      <c r="M66" s="173"/>
    </row>
    <row r="67" spans="1:14" s="100" customFormat="1" ht="13.15" customHeight="1" x14ac:dyDescent="0.2">
      <c r="A67" s="36" t="s">
        <v>11</v>
      </c>
      <c r="B67" s="37"/>
      <c r="C67" s="37"/>
      <c r="D67" s="37"/>
      <c r="E67" s="152"/>
      <c r="F67" s="153"/>
      <c r="G67" s="154"/>
      <c r="H67" s="154"/>
      <c r="I67" s="154"/>
      <c r="J67" s="155"/>
      <c r="K67" s="156"/>
    </row>
    <row r="68" spans="1:14" s="141" customFormat="1" x14ac:dyDescent="0.25">
      <c r="A68" s="157"/>
      <c r="B68" s="158"/>
      <c r="C68" s="158"/>
      <c r="D68" s="158"/>
      <c r="E68" s="159"/>
      <c r="F68" s="43" t="s">
        <v>496</v>
      </c>
      <c r="G68" s="11"/>
      <c r="H68" s="11"/>
      <c r="I68" s="12"/>
      <c r="J68" s="160" t="s">
        <v>488</v>
      </c>
      <c r="K68" s="114"/>
    </row>
    <row r="69" spans="1:14" s="141" customFormat="1" ht="38.25" x14ac:dyDescent="0.2">
      <c r="A69" s="161" t="s">
        <v>18</v>
      </c>
      <c r="B69" s="161" t="s">
        <v>20</v>
      </c>
      <c r="C69" s="161" t="s">
        <v>22</v>
      </c>
      <c r="D69" s="161" t="s">
        <v>4</v>
      </c>
      <c r="E69" s="162" t="s">
        <v>489</v>
      </c>
      <c r="F69" s="163" t="s">
        <v>490</v>
      </c>
      <c r="G69" s="164" t="s">
        <v>491</v>
      </c>
      <c r="H69" s="164" t="s">
        <v>492</v>
      </c>
      <c r="I69" s="164" t="s">
        <v>493</v>
      </c>
      <c r="J69" s="165" t="s">
        <v>494</v>
      </c>
      <c r="K69" s="166" t="s">
        <v>493</v>
      </c>
    </row>
    <row r="70" spans="1:14" s="141" customFormat="1" x14ac:dyDescent="0.25">
      <c r="A70" s="167" t="s">
        <v>495</v>
      </c>
      <c r="B70" s="168"/>
      <c r="C70" s="169"/>
      <c r="D70" s="170">
        <v>4</v>
      </c>
      <c r="E70" s="170">
        <v>4</v>
      </c>
      <c r="F70" s="170">
        <v>4</v>
      </c>
      <c r="G70" s="170">
        <v>4</v>
      </c>
      <c r="H70" s="170">
        <v>4</v>
      </c>
      <c r="I70" s="170">
        <v>4</v>
      </c>
      <c r="J70" s="170">
        <v>4</v>
      </c>
      <c r="K70" s="170">
        <v>4</v>
      </c>
    </row>
    <row r="71" spans="1:14" x14ac:dyDescent="0.25">
      <c r="A71" s="50" t="s">
        <v>157</v>
      </c>
      <c r="B71" s="50" t="s">
        <v>159</v>
      </c>
      <c r="C71" s="95" t="s">
        <v>161</v>
      </c>
      <c r="D71" s="52">
        <v>168</v>
      </c>
      <c r="E71" s="79" t="s">
        <v>2</v>
      </c>
      <c r="F71" s="192">
        <v>0</v>
      </c>
      <c r="G71" s="192">
        <v>1</v>
      </c>
      <c r="H71" s="192">
        <v>0</v>
      </c>
      <c r="I71" s="192">
        <f>+F71+G71+H71</f>
        <v>1</v>
      </c>
      <c r="J71" s="172">
        <v>0</v>
      </c>
      <c r="K71" s="193">
        <f>D71/I71</f>
        <v>168</v>
      </c>
      <c r="L71" s="173"/>
    </row>
    <row r="72" spans="1:14" x14ac:dyDescent="0.25">
      <c r="A72" s="50" t="s">
        <v>164</v>
      </c>
      <c r="B72" s="50" t="s">
        <v>166</v>
      </c>
      <c r="C72" s="95" t="s">
        <v>161</v>
      </c>
      <c r="D72" s="52">
        <v>121</v>
      </c>
      <c r="E72" s="79" t="s">
        <v>2</v>
      </c>
      <c r="F72" s="192">
        <v>0</v>
      </c>
      <c r="G72" s="192">
        <v>0.437</v>
      </c>
      <c r="H72" s="192">
        <v>0</v>
      </c>
      <c r="I72" s="192">
        <f>+F72+G72+H72</f>
        <v>0.437</v>
      </c>
      <c r="J72" s="194">
        <v>0</v>
      </c>
      <c r="K72" s="193">
        <f>D72/I72</f>
        <v>276.88787185354693</v>
      </c>
      <c r="L72" s="173"/>
    </row>
    <row r="73" spans="1:14" x14ac:dyDescent="0.25">
      <c r="A73" s="50" t="s">
        <v>170</v>
      </c>
      <c r="B73" s="50" t="s">
        <v>172</v>
      </c>
      <c r="C73" s="95" t="s">
        <v>161</v>
      </c>
      <c r="D73" s="52">
        <v>394</v>
      </c>
      <c r="E73" s="79" t="s">
        <v>34</v>
      </c>
      <c r="F73" s="192">
        <v>1</v>
      </c>
      <c r="G73" s="192">
        <v>2.1</v>
      </c>
      <c r="H73" s="192">
        <v>0</v>
      </c>
      <c r="I73" s="192">
        <f>+F73+G73+H73</f>
        <v>3.1</v>
      </c>
      <c r="J73" s="172">
        <f>D73/F73</f>
        <v>394</v>
      </c>
      <c r="K73" s="193">
        <f>D73/I73</f>
        <v>127.09677419354838</v>
      </c>
      <c r="L73" s="173"/>
      <c r="M73" t="s">
        <v>2</v>
      </c>
      <c r="N73" t="s">
        <v>2</v>
      </c>
    </row>
    <row r="74" spans="1:14" x14ac:dyDescent="0.25">
      <c r="A74" s="195" t="s">
        <v>176</v>
      </c>
      <c r="B74" s="195" t="s">
        <v>178</v>
      </c>
      <c r="C74" s="95" t="s">
        <v>161</v>
      </c>
      <c r="D74" s="52">
        <v>291</v>
      </c>
      <c r="E74" s="53"/>
      <c r="F74" s="192">
        <v>0</v>
      </c>
      <c r="G74" s="192">
        <v>1</v>
      </c>
      <c r="H74" s="192">
        <v>0</v>
      </c>
      <c r="I74" s="192">
        <f>+F74+G74+H74</f>
        <v>1</v>
      </c>
      <c r="J74" s="193">
        <v>0</v>
      </c>
      <c r="K74" s="193">
        <f>D74/I74</f>
        <v>291</v>
      </c>
      <c r="L74" s="173"/>
    </row>
    <row r="75" spans="1:14" x14ac:dyDescent="0.25">
      <c r="A75" s="175"/>
      <c r="B75" s="176"/>
      <c r="C75" s="177" t="s">
        <v>6</v>
      </c>
      <c r="D75" s="84">
        <f>SUM(D71:D74)</f>
        <v>974</v>
      </c>
      <c r="E75" s="163">
        <v>1</v>
      </c>
      <c r="F75" s="178">
        <f>SUM(F71:F74)</f>
        <v>1</v>
      </c>
      <c r="G75" s="178">
        <f>SUM(G71:G74)</f>
        <v>4.5369999999999999</v>
      </c>
      <c r="H75" s="178">
        <v>0</v>
      </c>
      <c r="I75" s="178">
        <f>SUM(I71:I74)</f>
        <v>5.5369999999999999</v>
      </c>
      <c r="J75" s="178" t="s">
        <v>2</v>
      </c>
      <c r="K75" s="178"/>
    </row>
    <row r="76" spans="1:14" x14ac:dyDescent="0.25">
      <c r="A76" s="179"/>
      <c r="B76" s="180"/>
      <c r="C76" s="181" t="s">
        <v>7</v>
      </c>
      <c r="D76" s="84">
        <f>AVERAGE(D71:D74)</f>
        <v>243.5</v>
      </c>
      <c r="E76" s="163"/>
      <c r="F76" s="178">
        <f>AVERAGE(F71:F74)</f>
        <v>0.25</v>
      </c>
      <c r="G76" s="178">
        <f>AVERAGE(G71:G74)</f>
        <v>1.13425</v>
      </c>
      <c r="H76" s="178">
        <v>0</v>
      </c>
      <c r="I76" s="178">
        <f>AVERAGE(I71:I74)</f>
        <v>1.38425</v>
      </c>
      <c r="J76" s="178">
        <f>D75/F75</f>
        <v>974</v>
      </c>
      <c r="K76" s="178">
        <f>D75/I75</f>
        <v>175.90753115405454</v>
      </c>
    </row>
    <row r="77" spans="1:14" x14ac:dyDescent="0.25">
      <c r="A77" s="179"/>
      <c r="B77" s="180"/>
      <c r="C77" s="181" t="s">
        <v>8</v>
      </c>
      <c r="D77" s="84">
        <f>MEDIAN(D71:D74)</f>
        <v>229.5</v>
      </c>
      <c r="E77" s="163"/>
      <c r="F77" s="178">
        <f>MEDIAN(F71:F74)</f>
        <v>0</v>
      </c>
      <c r="G77" s="178">
        <f>MEDIAN(G71:G74)</f>
        <v>1</v>
      </c>
      <c r="H77" s="178">
        <v>0</v>
      </c>
      <c r="I77" s="178">
        <f>MEDIAN(I71:I74)</f>
        <v>1</v>
      </c>
      <c r="J77" s="178"/>
      <c r="K77" s="178"/>
    </row>
    <row r="78" spans="1:14" x14ac:dyDescent="0.25">
      <c r="A78" s="182"/>
      <c r="B78" s="183"/>
      <c r="C78" s="181" t="s">
        <v>482</v>
      </c>
      <c r="D78" s="184"/>
      <c r="E78" s="185">
        <f>E75/E70</f>
        <v>0.25</v>
      </c>
      <c r="F78" s="178"/>
      <c r="G78" s="178"/>
      <c r="H78" s="178"/>
      <c r="I78" s="186"/>
      <c r="J78" s="178"/>
      <c r="K78" s="178"/>
    </row>
    <row r="79" spans="1:14" x14ac:dyDescent="0.25">
      <c r="B79" s="187"/>
      <c r="C79" s="69"/>
      <c r="D79" s="73"/>
      <c r="F79" s="188"/>
      <c r="G79" s="188"/>
      <c r="H79" s="188"/>
      <c r="I79" s="188"/>
      <c r="M79" s="173"/>
    </row>
    <row r="80" spans="1:14" x14ac:dyDescent="0.25">
      <c r="B80" s="187"/>
      <c r="C80" s="69"/>
      <c r="D80" s="73"/>
      <c r="F80" s="188"/>
      <c r="G80" s="188"/>
      <c r="H80" s="188"/>
      <c r="I80" s="188"/>
      <c r="M80" s="173"/>
    </row>
    <row r="81" spans="1:12" s="100" customFormat="1" ht="13.15" customHeight="1" x14ac:dyDescent="0.2">
      <c r="A81" s="36" t="s">
        <v>12</v>
      </c>
      <c r="B81" s="37"/>
      <c r="C81" s="37"/>
      <c r="D81" s="37"/>
      <c r="E81" s="152"/>
      <c r="F81" s="153"/>
      <c r="G81" s="154"/>
      <c r="H81" s="154"/>
      <c r="I81" s="154"/>
      <c r="J81" s="155"/>
      <c r="K81" s="156"/>
    </row>
    <row r="82" spans="1:12" s="141" customFormat="1" x14ac:dyDescent="0.25">
      <c r="A82" s="157"/>
      <c r="B82" s="158"/>
      <c r="C82" s="158"/>
      <c r="D82" s="158"/>
      <c r="E82" s="159"/>
      <c r="F82" s="43" t="s">
        <v>496</v>
      </c>
      <c r="G82" s="11"/>
      <c r="H82" s="11"/>
      <c r="I82" s="12"/>
      <c r="J82" s="160" t="s">
        <v>488</v>
      </c>
      <c r="K82" s="114"/>
    </row>
    <row r="83" spans="1:12" s="141" customFormat="1" ht="38.25" x14ac:dyDescent="0.2">
      <c r="A83" s="161" t="s">
        <v>18</v>
      </c>
      <c r="B83" s="161" t="s">
        <v>20</v>
      </c>
      <c r="C83" s="161" t="s">
        <v>22</v>
      </c>
      <c r="D83" s="161" t="s">
        <v>4</v>
      </c>
      <c r="E83" s="162" t="s">
        <v>489</v>
      </c>
      <c r="F83" s="163" t="s">
        <v>490</v>
      </c>
      <c r="G83" s="164" t="s">
        <v>491</v>
      </c>
      <c r="H83" s="164" t="s">
        <v>492</v>
      </c>
      <c r="I83" s="164" t="s">
        <v>493</v>
      </c>
      <c r="J83" s="165" t="s">
        <v>494</v>
      </c>
      <c r="K83" s="166" t="s">
        <v>493</v>
      </c>
    </row>
    <row r="84" spans="1:12" s="141" customFormat="1" x14ac:dyDescent="0.25">
      <c r="A84" s="167" t="s">
        <v>495</v>
      </c>
      <c r="B84" s="168"/>
      <c r="C84" s="169"/>
      <c r="D84" s="170">
        <v>14</v>
      </c>
      <c r="E84" s="170">
        <v>14</v>
      </c>
      <c r="F84" s="170">
        <v>14</v>
      </c>
      <c r="G84" s="170">
        <v>14</v>
      </c>
      <c r="H84" s="170">
        <v>14</v>
      </c>
      <c r="I84" s="170">
        <v>14</v>
      </c>
      <c r="J84" s="170">
        <v>14</v>
      </c>
      <c r="K84" s="170">
        <v>14</v>
      </c>
    </row>
    <row r="85" spans="1:12" x14ac:dyDescent="0.25">
      <c r="A85" s="95" t="s">
        <v>27</v>
      </c>
      <c r="B85" s="50" t="s">
        <v>184</v>
      </c>
      <c r="C85" s="94" t="s">
        <v>185</v>
      </c>
      <c r="D85" s="52">
        <v>173</v>
      </c>
      <c r="E85" s="53" t="s">
        <v>2</v>
      </c>
      <c r="F85" s="196">
        <v>0</v>
      </c>
      <c r="G85" s="196">
        <v>0</v>
      </c>
      <c r="H85" s="196">
        <v>0</v>
      </c>
      <c r="I85" s="196">
        <f t="shared" ref="I85:I98" si="4">+F85+G85+H85</f>
        <v>0</v>
      </c>
      <c r="J85" s="193">
        <v>0</v>
      </c>
      <c r="K85" s="193">
        <v>0</v>
      </c>
      <c r="L85" s="173"/>
    </row>
    <row r="86" spans="1:12" x14ac:dyDescent="0.25">
      <c r="A86" s="95" t="s">
        <v>35</v>
      </c>
      <c r="B86" s="50" t="s">
        <v>189</v>
      </c>
      <c r="C86" s="94" t="s">
        <v>190</v>
      </c>
      <c r="D86" s="52">
        <v>589</v>
      </c>
      <c r="E86" s="53" t="s">
        <v>34</v>
      </c>
      <c r="F86" s="196">
        <v>1</v>
      </c>
      <c r="G86" s="196">
        <v>0</v>
      </c>
      <c r="H86" s="196">
        <v>0</v>
      </c>
      <c r="I86" s="196">
        <f t="shared" si="4"/>
        <v>1</v>
      </c>
      <c r="J86" s="172">
        <f>D86/F86</f>
        <v>589</v>
      </c>
      <c r="K86" s="172">
        <f t="shared" ref="K86:K96" si="5">D86/I86</f>
        <v>589</v>
      </c>
      <c r="L86" s="173"/>
    </row>
    <row r="87" spans="1:12" x14ac:dyDescent="0.25">
      <c r="A87" s="95" t="s">
        <v>35</v>
      </c>
      <c r="B87" s="50" t="s">
        <v>194</v>
      </c>
      <c r="C87" s="94" t="s">
        <v>190</v>
      </c>
      <c r="D87" s="52">
        <v>667</v>
      </c>
      <c r="E87" s="53" t="s">
        <v>34</v>
      </c>
      <c r="F87" s="196">
        <v>1</v>
      </c>
      <c r="G87" s="196">
        <v>1</v>
      </c>
      <c r="H87" s="196">
        <v>0</v>
      </c>
      <c r="I87" s="196">
        <f t="shared" si="4"/>
        <v>2</v>
      </c>
      <c r="J87" s="172">
        <f>D87/F87</f>
        <v>667</v>
      </c>
      <c r="K87" s="193">
        <f t="shared" si="5"/>
        <v>333.5</v>
      </c>
      <c r="L87" s="173"/>
    </row>
    <row r="88" spans="1:12" x14ac:dyDescent="0.25">
      <c r="A88" s="95" t="s">
        <v>197</v>
      </c>
      <c r="B88" s="50" t="s">
        <v>199</v>
      </c>
      <c r="C88" s="94" t="s">
        <v>185</v>
      </c>
      <c r="D88" s="52">
        <v>308</v>
      </c>
      <c r="E88" s="53" t="s">
        <v>2</v>
      </c>
      <c r="F88" s="196">
        <v>0</v>
      </c>
      <c r="G88" s="196">
        <v>1</v>
      </c>
      <c r="H88" s="196">
        <v>0</v>
      </c>
      <c r="I88" s="196">
        <f t="shared" si="4"/>
        <v>1</v>
      </c>
      <c r="J88" s="193">
        <v>0</v>
      </c>
      <c r="K88" s="193">
        <f t="shared" si="5"/>
        <v>308</v>
      </c>
      <c r="L88" s="173"/>
    </row>
    <row r="89" spans="1:12" x14ac:dyDescent="0.25">
      <c r="A89" s="95" t="s">
        <v>203</v>
      </c>
      <c r="B89" s="50" t="s">
        <v>205</v>
      </c>
      <c r="C89" s="94" t="s">
        <v>185</v>
      </c>
      <c r="D89" s="52">
        <v>324</v>
      </c>
      <c r="E89" s="53" t="s">
        <v>2</v>
      </c>
      <c r="F89" s="196">
        <v>0</v>
      </c>
      <c r="G89" s="196">
        <v>1</v>
      </c>
      <c r="H89" s="196">
        <v>0</v>
      </c>
      <c r="I89" s="196">
        <f t="shared" si="4"/>
        <v>1</v>
      </c>
      <c r="J89" s="193">
        <v>0</v>
      </c>
      <c r="K89" s="193">
        <f t="shared" si="5"/>
        <v>324</v>
      </c>
      <c r="L89" s="173"/>
    </row>
    <row r="90" spans="1:12" x14ac:dyDescent="0.25">
      <c r="A90" s="95" t="s">
        <v>209</v>
      </c>
      <c r="B90" s="50" t="s">
        <v>211</v>
      </c>
      <c r="C90" s="94" t="s">
        <v>213</v>
      </c>
      <c r="D90" s="52">
        <v>186</v>
      </c>
      <c r="E90" s="53" t="s">
        <v>2</v>
      </c>
      <c r="F90" s="196">
        <v>0</v>
      </c>
      <c r="G90" s="196">
        <v>0.875</v>
      </c>
      <c r="H90" s="196">
        <v>0</v>
      </c>
      <c r="I90" s="196">
        <f t="shared" si="4"/>
        <v>0.875</v>
      </c>
      <c r="J90" s="193">
        <v>0</v>
      </c>
      <c r="K90" s="193">
        <f t="shared" si="5"/>
        <v>212.57142857142858</v>
      </c>
      <c r="L90" s="173"/>
    </row>
    <row r="91" spans="1:12" x14ac:dyDescent="0.25">
      <c r="A91" s="95" t="s">
        <v>55</v>
      </c>
      <c r="B91" s="50" t="s">
        <v>217</v>
      </c>
      <c r="C91" s="94" t="s">
        <v>190</v>
      </c>
      <c r="D91" s="52">
        <v>574</v>
      </c>
      <c r="E91" s="53" t="s">
        <v>34</v>
      </c>
      <c r="F91" s="196">
        <v>1</v>
      </c>
      <c r="G91" s="196">
        <v>0</v>
      </c>
      <c r="H91" s="196">
        <v>0</v>
      </c>
      <c r="I91" s="196">
        <f t="shared" si="4"/>
        <v>1</v>
      </c>
      <c r="J91" s="193">
        <f>D91/F91</f>
        <v>574</v>
      </c>
      <c r="K91" s="193">
        <f t="shared" si="5"/>
        <v>574</v>
      </c>
      <c r="L91" s="173"/>
    </row>
    <row r="92" spans="1:12" x14ac:dyDescent="0.25">
      <c r="A92" s="95" t="s">
        <v>55</v>
      </c>
      <c r="B92" s="50" t="s">
        <v>221</v>
      </c>
      <c r="C92" s="94" t="s">
        <v>190</v>
      </c>
      <c r="D92" s="52">
        <v>622</v>
      </c>
      <c r="E92" s="53" t="s">
        <v>34</v>
      </c>
      <c r="F92" s="196">
        <v>1</v>
      </c>
      <c r="G92" s="196">
        <v>0</v>
      </c>
      <c r="H92" s="196">
        <v>0</v>
      </c>
      <c r="I92" s="196">
        <f t="shared" si="4"/>
        <v>1</v>
      </c>
      <c r="J92" s="193">
        <f>D92/F92</f>
        <v>622</v>
      </c>
      <c r="K92" s="193">
        <f t="shared" si="5"/>
        <v>622</v>
      </c>
      <c r="L92" s="173"/>
    </row>
    <row r="93" spans="1:12" x14ac:dyDescent="0.25">
      <c r="A93" s="95" t="s">
        <v>61</v>
      </c>
      <c r="B93" s="50" t="s">
        <v>225</v>
      </c>
      <c r="C93" s="94" t="s">
        <v>190</v>
      </c>
      <c r="D93" s="52">
        <v>428</v>
      </c>
      <c r="E93" s="53" t="s">
        <v>2</v>
      </c>
      <c r="F93" s="196">
        <v>0</v>
      </c>
      <c r="G93" s="196">
        <v>0</v>
      </c>
      <c r="H93" s="196">
        <v>0</v>
      </c>
      <c r="I93" s="196">
        <f t="shared" si="4"/>
        <v>0</v>
      </c>
      <c r="J93" s="193">
        <v>0</v>
      </c>
      <c r="K93" s="193">
        <v>0</v>
      </c>
      <c r="L93" s="173"/>
    </row>
    <row r="94" spans="1:12" x14ac:dyDescent="0.25">
      <c r="A94" s="95" t="s">
        <v>164</v>
      </c>
      <c r="B94" s="50" t="s">
        <v>229</v>
      </c>
      <c r="C94" s="94" t="s">
        <v>185</v>
      </c>
      <c r="D94" s="52">
        <v>755</v>
      </c>
      <c r="E94" s="53" t="s">
        <v>34</v>
      </c>
      <c r="F94" s="196">
        <v>1</v>
      </c>
      <c r="G94" s="196">
        <v>0</v>
      </c>
      <c r="H94" s="196">
        <v>0</v>
      </c>
      <c r="I94" s="196">
        <f t="shared" si="4"/>
        <v>1</v>
      </c>
      <c r="J94" s="193">
        <f>D94/F94</f>
        <v>755</v>
      </c>
      <c r="K94" s="193">
        <f t="shared" si="5"/>
        <v>755</v>
      </c>
      <c r="L94" s="173"/>
    </row>
    <row r="95" spans="1:12" x14ac:dyDescent="0.25">
      <c r="A95" s="95" t="s">
        <v>67</v>
      </c>
      <c r="B95" s="50" t="s">
        <v>234</v>
      </c>
      <c r="C95" s="94" t="s">
        <v>185</v>
      </c>
      <c r="D95" s="52">
        <v>466</v>
      </c>
      <c r="E95" s="53" t="s">
        <v>34</v>
      </c>
      <c r="F95" s="196">
        <v>0.2</v>
      </c>
      <c r="G95" s="196">
        <v>1</v>
      </c>
      <c r="H95" s="196">
        <v>0</v>
      </c>
      <c r="I95" s="196">
        <f t="shared" si="4"/>
        <v>1.2</v>
      </c>
      <c r="J95" s="193">
        <f>D95/F95</f>
        <v>2330</v>
      </c>
      <c r="K95" s="193">
        <f t="shared" si="5"/>
        <v>388.33333333333337</v>
      </c>
      <c r="L95" s="173"/>
    </row>
    <row r="96" spans="1:12" x14ac:dyDescent="0.25">
      <c r="A96" s="95" t="s">
        <v>79</v>
      </c>
      <c r="B96" s="50" t="s">
        <v>236</v>
      </c>
      <c r="C96" s="94" t="s">
        <v>185</v>
      </c>
      <c r="D96" s="52">
        <v>766</v>
      </c>
      <c r="E96" s="53" t="s">
        <v>34</v>
      </c>
      <c r="F96" s="196">
        <v>1</v>
      </c>
      <c r="G96" s="196">
        <v>1.875</v>
      </c>
      <c r="H96" s="196">
        <v>0</v>
      </c>
      <c r="I96" s="196">
        <f t="shared" si="4"/>
        <v>2.875</v>
      </c>
      <c r="J96" s="193">
        <f>D96/F96</f>
        <v>766</v>
      </c>
      <c r="K96" s="193">
        <f t="shared" si="5"/>
        <v>266.43478260869563</v>
      </c>
      <c r="L96" s="173"/>
    </row>
    <row r="97" spans="1:13" x14ac:dyDescent="0.25">
      <c r="A97" s="95" t="s">
        <v>239</v>
      </c>
      <c r="B97" s="50" t="s">
        <v>241</v>
      </c>
      <c r="C97" s="94" t="s">
        <v>185</v>
      </c>
      <c r="D97" s="52">
        <v>664</v>
      </c>
      <c r="E97" s="53" t="s">
        <v>34</v>
      </c>
      <c r="F97" s="196">
        <v>1</v>
      </c>
      <c r="G97" s="196">
        <v>1</v>
      </c>
      <c r="H97" s="196">
        <v>0</v>
      </c>
      <c r="I97" s="196">
        <f t="shared" si="4"/>
        <v>2</v>
      </c>
      <c r="J97" s="193">
        <v>0</v>
      </c>
      <c r="K97" s="193">
        <v>0</v>
      </c>
      <c r="L97" s="173"/>
    </row>
    <row r="98" spans="1:13" x14ac:dyDescent="0.25">
      <c r="A98" s="95" t="s">
        <v>103</v>
      </c>
      <c r="B98" s="50" t="s">
        <v>246</v>
      </c>
      <c r="C98" s="94" t="s">
        <v>185</v>
      </c>
      <c r="D98" s="52">
        <v>270</v>
      </c>
      <c r="E98" s="53" t="s">
        <v>34</v>
      </c>
      <c r="F98" s="196">
        <v>0.2</v>
      </c>
      <c r="G98" s="196">
        <v>0.875</v>
      </c>
      <c r="H98" s="196">
        <v>0</v>
      </c>
      <c r="I98" s="196">
        <f t="shared" si="4"/>
        <v>1.075</v>
      </c>
      <c r="J98" s="193">
        <f>D98/F98</f>
        <v>1350</v>
      </c>
      <c r="K98" s="193">
        <f t="shared" ref="K98" si="6">D98/I98</f>
        <v>251.16279069767444</v>
      </c>
      <c r="L98" s="173"/>
    </row>
    <row r="99" spans="1:13" x14ac:dyDescent="0.25">
      <c r="A99" s="175"/>
      <c r="B99" s="176"/>
      <c r="C99" s="197" t="s">
        <v>6</v>
      </c>
      <c r="D99" s="84">
        <f>SUM(D85:D98)</f>
        <v>6792</v>
      </c>
      <c r="E99" s="163">
        <v>9</v>
      </c>
      <c r="F99" s="178">
        <f>SUM(F85:F98)</f>
        <v>7.4</v>
      </c>
      <c r="G99" s="178">
        <f>SUM(G85:G98)</f>
        <v>8.625</v>
      </c>
      <c r="H99" s="178">
        <v>0</v>
      </c>
      <c r="I99" s="178">
        <f>SUM(I85:I98)</f>
        <v>16.024999999999999</v>
      </c>
      <c r="J99" s="178"/>
      <c r="K99" s="178"/>
    </row>
    <row r="100" spans="1:13" x14ac:dyDescent="0.25">
      <c r="A100" s="179"/>
      <c r="B100" s="180"/>
      <c r="C100" s="181" t="s">
        <v>7</v>
      </c>
      <c r="D100" s="84">
        <f>AVERAGE(D85:D98)</f>
        <v>485.14285714285717</v>
      </c>
      <c r="E100" s="163" t="s">
        <v>2</v>
      </c>
      <c r="F100" s="178">
        <f>AVERAGE(F85:F98)</f>
        <v>0.52857142857142858</v>
      </c>
      <c r="G100" s="178">
        <f>AVERAGE(G85:G98)</f>
        <v>0.6160714285714286</v>
      </c>
      <c r="H100" s="178">
        <v>0</v>
      </c>
      <c r="I100" s="178">
        <f>AVERAGE(I85:I98)</f>
        <v>1.1446428571428571</v>
      </c>
      <c r="J100" s="178">
        <f>D99/F99</f>
        <v>917.83783783783781</v>
      </c>
      <c r="K100" s="178">
        <f>D99/I99</f>
        <v>423.83775351014043</v>
      </c>
    </row>
    <row r="101" spans="1:13" x14ac:dyDescent="0.25">
      <c r="A101" s="179"/>
      <c r="B101" s="180"/>
      <c r="C101" s="181" t="s">
        <v>8</v>
      </c>
      <c r="D101" s="84">
        <f>MEDIAN(D85:D98)</f>
        <v>520</v>
      </c>
      <c r="E101" s="163"/>
      <c r="F101" s="178">
        <f>MEDIAN(F85:F98)</f>
        <v>0.60000000000000009</v>
      </c>
      <c r="G101" s="178">
        <f>MEDIAN(G85:G98)</f>
        <v>0.875</v>
      </c>
      <c r="H101" s="178">
        <v>0</v>
      </c>
      <c r="I101" s="178">
        <f>MEDIAN(I85:I98)</f>
        <v>1</v>
      </c>
      <c r="J101" s="178"/>
      <c r="K101" s="178"/>
    </row>
    <row r="102" spans="1:13" x14ac:dyDescent="0.25">
      <c r="A102" s="182"/>
      <c r="B102" s="183"/>
      <c r="C102" s="181" t="s">
        <v>482</v>
      </c>
      <c r="D102" s="184"/>
      <c r="E102" s="185">
        <f>E99/E84</f>
        <v>0.6428571428571429</v>
      </c>
      <c r="F102" s="178"/>
      <c r="G102" s="178"/>
      <c r="H102" s="178"/>
      <c r="I102" s="186"/>
      <c r="J102" s="178"/>
      <c r="K102" s="178"/>
    </row>
    <row r="103" spans="1:13" x14ac:dyDescent="0.25">
      <c r="B103" s="187"/>
      <c r="C103" s="69"/>
      <c r="D103" s="73"/>
      <c r="F103" s="188"/>
      <c r="G103" s="188"/>
      <c r="H103" s="188"/>
      <c r="I103" s="188"/>
      <c r="M103" s="173"/>
    </row>
    <row r="104" spans="1:13" x14ac:dyDescent="0.25">
      <c r="B104" s="187"/>
      <c r="C104" s="69"/>
      <c r="D104" s="73"/>
      <c r="F104" s="188"/>
      <c r="G104" s="188"/>
      <c r="H104" s="188"/>
      <c r="I104" s="188"/>
      <c r="M104" s="173"/>
    </row>
    <row r="105" spans="1:13" s="100" customFormat="1" ht="13.15" customHeight="1" x14ac:dyDescent="0.2">
      <c r="A105" s="36" t="s">
        <v>13</v>
      </c>
      <c r="B105" s="37"/>
      <c r="C105" s="37"/>
      <c r="D105" s="37"/>
      <c r="E105" s="152"/>
      <c r="F105" s="153"/>
      <c r="G105" s="154"/>
      <c r="H105" s="154"/>
      <c r="I105" s="154"/>
      <c r="J105" s="155"/>
      <c r="K105" s="156"/>
    </row>
    <row r="106" spans="1:13" s="141" customFormat="1" ht="12.75" x14ac:dyDescent="0.2">
      <c r="A106" s="157"/>
      <c r="B106" s="158"/>
      <c r="C106" s="158"/>
      <c r="D106" s="158"/>
      <c r="E106" s="159"/>
      <c r="F106" s="43" t="s">
        <v>496</v>
      </c>
      <c r="G106" s="198"/>
      <c r="H106" s="198"/>
      <c r="I106" s="199"/>
      <c r="J106" s="160" t="s">
        <v>488</v>
      </c>
      <c r="K106" s="200"/>
    </row>
    <row r="107" spans="1:13" s="141" customFormat="1" ht="38.25" x14ac:dyDescent="0.2">
      <c r="A107" s="161" t="s">
        <v>18</v>
      </c>
      <c r="B107" s="161" t="s">
        <v>20</v>
      </c>
      <c r="C107" s="161" t="s">
        <v>22</v>
      </c>
      <c r="D107" s="161" t="s">
        <v>4</v>
      </c>
      <c r="E107" s="162" t="s">
        <v>489</v>
      </c>
      <c r="F107" s="163" t="s">
        <v>490</v>
      </c>
      <c r="G107" s="164" t="s">
        <v>491</v>
      </c>
      <c r="H107" s="164" t="s">
        <v>492</v>
      </c>
      <c r="I107" s="164" t="s">
        <v>493</v>
      </c>
      <c r="J107" s="165" t="s">
        <v>494</v>
      </c>
      <c r="K107" s="166" t="s">
        <v>493</v>
      </c>
    </row>
    <row r="108" spans="1:13" s="141" customFormat="1" x14ac:dyDescent="0.25">
      <c r="A108" s="167" t="s">
        <v>495</v>
      </c>
      <c r="B108" s="168"/>
      <c r="C108" s="169"/>
      <c r="D108" s="170">
        <v>6</v>
      </c>
      <c r="E108" s="170">
        <v>6</v>
      </c>
      <c r="F108" s="170">
        <v>6</v>
      </c>
      <c r="G108" s="170">
        <v>6</v>
      </c>
      <c r="H108" s="170">
        <v>6</v>
      </c>
      <c r="I108" s="170">
        <v>6</v>
      </c>
      <c r="J108" s="170">
        <v>6</v>
      </c>
      <c r="K108" s="170">
        <v>6</v>
      </c>
    </row>
    <row r="109" spans="1:13" x14ac:dyDescent="0.25">
      <c r="A109" s="50" t="s">
        <v>248</v>
      </c>
      <c r="B109" s="50" t="s">
        <v>250</v>
      </c>
      <c r="C109" s="95" t="s">
        <v>252</v>
      </c>
      <c r="D109" s="201">
        <v>162</v>
      </c>
      <c r="E109" s="53" t="s">
        <v>2</v>
      </c>
      <c r="F109" s="196">
        <v>1</v>
      </c>
      <c r="G109" s="196">
        <v>0</v>
      </c>
      <c r="H109" s="196">
        <v>0</v>
      </c>
      <c r="I109" s="196">
        <f t="shared" ref="I109:I114" si="7">+F109+G109+H109</f>
        <v>1</v>
      </c>
      <c r="J109" s="193">
        <f>D109/F109</f>
        <v>162</v>
      </c>
      <c r="K109" s="193">
        <f>D109/I109</f>
        <v>162</v>
      </c>
      <c r="L109" s="202"/>
    </row>
    <row r="110" spans="1:13" x14ac:dyDescent="0.25">
      <c r="A110" s="50" t="s">
        <v>248</v>
      </c>
      <c r="B110" s="50" t="s">
        <v>256</v>
      </c>
      <c r="C110" s="95" t="s">
        <v>252</v>
      </c>
      <c r="D110" s="201">
        <v>260</v>
      </c>
      <c r="E110" s="53" t="s">
        <v>34</v>
      </c>
      <c r="F110" s="196">
        <v>1</v>
      </c>
      <c r="G110" s="196">
        <v>0</v>
      </c>
      <c r="H110" s="196">
        <v>0</v>
      </c>
      <c r="I110" s="196">
        <f t="shared" si="7"/>
        <v>1</v>
      </c>
      <c r="J110" s="193">
        <f>D110/F110</f>
        <v>260</v>
      </c>
      <c r="K110" s="193">
        <f>D110/I110</f>
        <v>260</v>
      </c>
      <c r="L110" s="202"/>
    </row>
    <row r="111" spans="1:13" x14ac:dyDescent="0.25">
      <c r="A111" s="50" t="s">
        <v>35</v>
      </c>
      <c r="B111" s="50" t="s">
        <v>260</v>
      </c>
      <c r="C111" s="51" t="s">
        <v>252</v>
      </c>
      <c r="D111" s="201">
        <v>16</v>
      </c>
      <c r="E111" s="53" t="s">
        <v>2</v>
      </c>
      <c r="F111" s="196">
        <v>0</v>
      </c>
      <c r="G111" s="196">
        <v>0</v>
      </c>
      <c r="H111" s="196">
        <v>0</v>
      </c>
      <c r="I111" s="196">
        <f t="shared" si="7"/>
        <v>0</v>
      </c>
      <c r="J111" s="193">
        <v>0</v>
      </c>
      <c r="K111" s="193">
        <v>0</v>
      </c>
      <c r="L111" s="202"/>
      <c r="M111" t="s">
        <v>2</v>
      </c>
    </row>
    <row r="112" spans="1:13" x14ac:dyDescent="0.25">
      <c r="A112" s="50" t="s">
        <v>164</v>
      </c>
      <c r="B112" s="50" t="s">
        <v>265</v>
      </c>
      <c r="C112" s="95" t="s">
        <v>294</v>
      </c>
      <c r="D112" s="201">
        <v>170</v>
      </c>
      <c r="E112" s="53" t="s">
        <v>34</v>
      </c>
      <c r="F112" s="196">
        <v>0</v>
      </c>
      <c r="G112" s="196">
        <v>0.875</v>
      </c>
      <c r="H112" s="196">
        <v>0</v>
      </c>
      <c r="I112" s="196">
        <f t="shared" si="7"/>
        <v>0.875</v>
      </c>
      <c r="J112" s="193">
        <v>0</v>
      </c>
      <c r="K112" s="193">
        <f>D112/I112</f>
        <v>194.28571428571428</v>
      </c>
      <c r="L112" s="202"/>
    </row>
    <row r="113" spans="1:15" x14ac:dyDescent="0.25">
      <c r="A113" s="50" t="s">
        <v>97</v>
      </c>
      <c r="B113" s="50" t="s">
        <v>269</v>
      </c>
      <c r="C113" s="95" t="s">
        <v>252</v>
      </c>
      <c r="D113" s="201">
        <v>454</v>
      </c>
      <c r="E113" s="53" t="s">
        <v>2</v>
      </c>
      <c r="F113" s="196">
        <v>0</v>
      </c>
      <c r="G113" s="196">
        <v>1</v>
      </c>
      <c r="H113" s="196">
        <v>0</v>
      </c>
      <c r="I113" s="196">
        <f t="shared" si="7"/>
        <v>1</v>
      </c>
      <c r="J113" s="193">
        <v>0</v>
      </c>
      <c r="K113" s="193">
        <f>D113/I113</f>
        <v>454</v>
      </c>
      <c r="L113" s="202"/>
    </row>
    <row r="114" spans="1:15" x14ac:dyDescent="0.25">
      <c r="A114" s="50" t="s">
        <v>164</v>
      </c>
      <c r="B114" s="50" t="s">
        <v>273</v>
      </c>
      <c r="C114" s="95" t="s">
        <v>252</v>
      </c>
      <c r="D114" s="201">
        <v>190</v>
      </c>
      <c r="E114" s="53" t="s">
        <v>2</v>
      </c>
      <c r="F114" s="196">
        <v>0</v>
      </c>
      <c r="G114" s="196">
        <v>0.875</v>
      </c>
      <c r="H114" s="196">
        <v>0</v>
      </c>
      <c r="I114" s="196">
        <f t="shared" si="7"/>
        <v>0.875</v>
      </c>
      <c r="J114" s="193">
        <v>0</v>
      </c>
      <c r="K114" s="193">
        <f>D114/I114</f>
        <v>217.14285714285714</v>
      </c>
      <c r="L114" s="202"/>
    </row>
    <row r="115" spans="1:15" x14ac:dyDescent="0.25">
      <c r="A115" s="175"/>
      <c r="B115" s="176"/>
      <c r="C115" s="177" t="s">
        <v>6</v>
      </c>
      <c r="D115" s="84">
        <f>SUM(D109:D114)</f>
        <v>1252</v>
      </c>
      <c r="E115" s="163">
        <v>2</v>
      </c>
      <c r="F115" s="178">
        <f>SUM(F109:F114)</f>
        <v>2</v>
      </c>
      <c r="G115" s="178">
        <f>SUM(G109:G114)</f>
        <v>2.75</v>
      </c>
      <c r="H115" s="178">
        <v>0</v>
      </c>
      <c r="I115" s="178">
        <f>SUM(I109:I114)</f>
        <v>4.75</v>
      </c>
      <c r="J115" s="178" t="s">
        <v>2</v>
      </c>
      <c r="K115" s="178"/>
    </row>
    <row r="116" spans="1:15" x14ac:dyDescent="0.25">
      <c r="A116" s="179"/>
      <c r="B116" s="180"/>
      <c r="C116" s="181" t="s">
        <v>7</v>
      </c>
      <c r="D116" s="84">
        <f>AVERAGE(D109:D114)</f>
        <v>208.66666666666666</v>
      </c>
      <c r="E116" s="163" t="s">
        <v>2</v>
      </c>
      <c r="F116" s="178">
        <f>AVERAGE(F109:F114)</f>
        <v>0.33333333333333331</v>
      </c>
      <c r="G116" s="178">
        <f>AVERAGE(G109:G114)</f>
        <v>0.45833333333333331</v>
      </c>
      <c r="H116" s="178">
        <v>0</v>
      </c>
      <c r="I116" s="178">
        <f>AVERAGE(I109:I114)</f>
        <v>0.79166666666666663</v>
      </c>
      <c r="J116" s="203">
        <f>D115/F115</f>
        <v>626</v>
      </c>
      <c r="K116" s="178">
        <f>D115/I115</f>
        <v>263.57894736842104</v>
      </c>
    </row>
    <row r="117" spans="1:15" x14ac:dyDescent="0.25">
      <c r="A117" s="179"/>
      <c r="B117" s="180"/>
      <c r="C117" s="181" t="s">
        <v>8</v>
      </c>
      <c r="D117" s="84">
        <f>MEDIAN(D109:D114)</f>
        <v>180</v>
      </c>
      <c r="E117" s="163"/>
      <c r="F117" s="178">
        <f>MEDIAN(F109:F114)</f>
        <v>0</v>
      </c>
      <c r="G117" s="178">
        <f>MEDIAN(G109:G114)</f>
        <v>0.4375</v>
      </c>
      <c r="H117" s="178">
        <v>0</v>
      </c>
      <c r="I117" s="178">
        <f>MEDIAN(I109:I114)</f>
        <v>0.9375</v>
      </c>
      <c r="J117" s="178" t="s">
        <v>2</v>
      </c>
      <c r="K117" s="178"/>
    </row>
    <row r="118" spans="1:15" x14ac:dyDescent="0.25">
      <c r="A118" s="182"/>
      <c r="B118" s="183"/>
      <c r="C118" s="181" t="s">
        <v>482</v>
      </c>
      <c r="D118" s="184"/>
      <c r="E118" s="185">
        <f>E115/E108</f>
        <v>0.33333333333333331</v>
      </c>
      <c r="F118" s="178"/>
      <c r="G118" s="178"/>
      <c r="H118" s="178"/>
      <c r="I118" s="186"/>
      <c r="J118" s="178"/>
      <c r="K118" s="178"/>
    </row>
    <row r="119" spans="1:15" x14ac:dyDescent="0.25">
      <c r="B119" s="187"/>
      <c r="C119" s="69"/>
      <c r="D119" s="73"/>
      <c r="F119" s="188"/>
      <c r="G119" s="188"/>
      <c r="H119" s="188"/>
      <c r="I119" s="188"/>
      <c r="M119" s="173"/>
    </row>
    <row r="120" spans="1:15" x14ac:dyDescent="0.25">
      <c r="B120" s="187"/>
      <c r="C120" s="69"/>
      <c r="D120" s="73"/>
      <c r="F120" s="188"/>
      <c r="G120" s="188"/>
      <c r="H120" s="188"/>
      <c r="I120" s="188"/>
      <c r="M120" s="173"/>
    </row>
    <row r="121" spans="1:15" s="100" customFormat="1" ht="13.15" customHeight="1" x14ac:dyDescent="0.2">
      <c r="A121" s="36" t="s">
        <v>14</v>
      </c>
      <c r="B121" s="37"/>
      <c r="C121" s="37"/>
      <c r="D121" s="37"/>
      <c r="E121" s="152"/>
      <c r="F121" s="153"/>
      <c r="G121" s="154"/>
      <c r="H121" s="154"/>
      <c r="I121" s="154"/>
      <c r="J121" s="155"/>
      <c r="K121" s="156"/>
    </row>
    <row r="122" spans="1:15" s="141" customFormat="1" ht="12.75" x14ac:dyDescent="0.2">
      <c r="A122" s="157"/>
      <c r="B122" s="158"/>
      <c r="C122" s="158"/>
      <c r="D122" s="158"/>
      <c r="E122" s="159"/>
      <c r="F122" s="43" t="s">
        <v>496</v>
      </c>
      <c r="G122" s="198"/>
      <c r="H122" s="198"/>
      <c r="I122" s="199"/>
      <c r="J122" s="160" t="s">
        <v>488</v>
      </c>
      <c r="K122" s="200"/>
    </row>
    <row r="123" spans="1:15" s="141" customFormat="1" ht="38.25" x14ac:dyDescent="0.2">
      <c r="A123" s="161" t="s">
        <v>18</v>
      </c>
      <c r="B123" s="161" t="s">
        <v>20</v>
      </c>
      <c r="C123" s="161" t="s">
        <v>22</v>
      </c>
      <c r="D123" s="161" t="s">
        <v>4</v>
      </c>
      <c r="E123" s="162" t="s">
        <v>489</v>
      </c>
      <c r="F123" s="163" t="s">
        <v>490</v>
      </c>
      <c r="G123" s="164" t="s">
        <v>491</v>
      </c>
      <c r="H123" s="164" t="s">
        <v>492</v>
      </c>
      <c r="I123" s="164" t="s">
        <v>493</v>
      </c>
      <c r="J123" s="165" t="s">
        <v>494</v>
      </c>
      <c r="K123" s="166" t="s">
        <v>493</v>
      </c>
    </row>
    <row r="124" spans="1:15" s="141" customFormat="1" x14ac:dyDescent="0.25">
      <c r="A124" s="167" t="s">
        <v>495</v>
      </c>
      <c r="B124" s="168"/>
      <c r="C124" s="169"/>
      <c r="D124" s="170">
        <v>48</v>
      </c>
      <c r="E124" s="170">
        <v>48</v>
      </c>
      <c r="F124" s="170">
        <v>48</v>
      </c>
      <c r="G124" s="170">
        <v>48</v>
      </c>
      <c r="H124" s="170">
        <v>48</v>
      </c>
      <c r="I124" s="170">
        <v>48</v>
      </c>
      <c r="J124" s="170">
        <v>48</v>
      </c>
      <c r="K124" s="170">
        <v>48</v>
      </c>
    </row>
    <row r="125" spans="1:15" x14ac:dyDescent="0.25">
      <c r="A125" s="50" t="s">
        <v>248</v>
      </c>
      <c r="B125" s="50" t="s">
        <v>277</v>
      </c>
      <c r="C125" s="51" t="s">
        <v>285</v>
      </c>
      <c r="D125" s="78">
        <v>239</v>
      </c>
      <c r="E125" s="53" t="s">
        <v>34</v>
      </c>
      <c r="F125" s="196">
        <v>0.5</v>
      </c>
      <c r="G125" s="196">
        <v>0</v>
      </c>
      <c r="H125" s="196">
        <v>0</v>
      </c>
      <c r="I125" s="196">
        <f>+F125+G125+H125</f>
        <v>0.5</v>
      </c>
      <c r="J125" s="172">
        <f>D125/F125</f>
        <v>478</v>
      </c>
      <c r="K125" s="172">
        <f t="shared" ref="K125:K133" si="8">D125/I125</f>
        <v>478</v>
      </c>
      <c r="L125" s="202"/>
    </row>
    <row r="126" spans="1:15" x14ac:dyDescent="0.25">
      <c r="A126" s="50" t="s">
        <v>281</v>
      </c>
      <c r="B126" s="50" t="s">
        <v>283</v>
      </c>
      <c r="C126" s="51" t="s">
        <v>285</v>
      </c>
      <c r="D126" s="78">
        <v>312</v>
      </c>
      <c r="E126" s="53" t="s">
        <v>2</v>
      </c>
      <c r="F126" s="196">
        <v>0</v>
      </c>
      <c r="G126" s="196">
        <v>0.86</v>
      </c>
      <c r="H126" s="196">
        <v>0</v>
      </c>
      <c r="I126" s="196">
        <f>+F126+G126+H126</f>
        <v>0.86</v>
      </c>
      <c r="J126" s="172">
        <v>0</v>
      </c>
      <c r="K126" s="172">
        <f t="shared" si="8"/>
        <v>362.7906976744186</v>
      </c>
      <c r="L126" s="173"/>
    </row>
    <row r="127" spans="1:15" x14ac:dyDescent="0.25">
      <c r="A127" s="50" t="s">
        <v>27</v>
      </c>
      <c r="B127" s="50" t="s">
        <v>289</v>
      </c>
      <c r="C127" s="51" t="s">
        <v>285</v>
      </c>
      <c r="D127" s="78">
        <v>309</v>
      </c>
      <c r="E127" s="53" t="s">
        <v>2</v>
      </c>
      <c r="F127" s="196">
        <v>0</v>
      </c>
      <c r="G127" s="196">
        <v>1</v>
      </c>
      <c r="H127" s="196">
        <v>0</v>
      </c>
      <c r="I127" s="196">
        <f>+F127+G127+H127</f>
        <v>1</v>
      </c>
      <c r="J127" s="193">
        <v>0</v>
      </c>
      <c r="K127" s="196">
        <f t="shared" si="8"/>
        <v>309</v>
      </c>
      <c r="L127" s="173"/>
      <c r="O127" t="s">
        <v>2</v>
      </c>
    </row>
    <row r="128" spans="1:15" x14ac:dyDescent="0.25">
      <c r="A128" s="50" t="s">
        <v>35</v>
      </c>
      <c r="B128" s="50" t="s">
        <v>293</v>
      </c>
      <c r="C128" s="51" t="s">
        <v>294</v>
      </c>
      <c r="D128" s="78">
        <v>413</v>
      </c>
      <c r="E128" s="53" t="s">
        <v>34</v>
      </c>
      <c r="F128" s="196">
        <v>0.5</v>
      </c>
      <c r="G128" s="196">
        <v>0.875</v>
      </c>
      <c r="H128" s="196">
        <v>0</v>
      </c>
      <c r="I128" s="196">
        <f>+F128+G128+H128</f>
        <v>1.375</v>
      </c>
      <c r="J128" s="193">
        <f t="shared" ref="J128:J139" si="9">D128/F128</f>
        <v>826</v>
      </c>
      <c r="K128" s="193">
        <f t="shared" si="8"/>
        <v>300.36363636363637</v>
      </c>
      <c r="L128" s="173"/>
    </row>
    <row r="129" spans="1:12" x14ac:dyDescent="0.25">
      <c r="A129" s="50" t="s">
        <v>35</v>
      </c>
      <c r="B129" s="50" t="s">
        <v>298</v>
      </c>
      <c r="C129" s="51" t="s">
        <v>294</v>
      </c>
      <c r="D129" s="78">
        <v>348</v>
      </c>
      <c r="E129" s="53" t="s">
        <v>2</v>
      </c>
      <c r="F129" s="196">
        <v>0.5</v>
      </c>
      <c r="G129" s="196">
        <v>0.875</v>
      </c>
      <c r="H129" s="196">
        <v>0</v>
      </c>
      <c r="I129" s="196">
        <f>+G129+G129+H129</f>
        <v>1.75</v>
      </c>
      <c r="J129" s="193">
        <f t="shared" si="9"/>
        <v>696</v>
      </c>
      <c r="K129" s="193">
        <f t="shared" si="8"/>
        <v>198.85714285714286</v>
      </c>
      <c r="L129" s="173"/>
    </row>
    <row r="130" spans="1:12" x14ac:dyDescent="0.25">
      <c r="A130" s="50" t="s">
        <v>35</v>
      </c>
      <c r="B130" s="50" t="s">
        <v>300</v>
      </c>
      <c r="C130" s="51" t="s">
        <v>294</v>
      </c>
      <c r="D130" s="78">
        <v>239</v>
      </c>
      <c r="E130" s="53" t="s">
        <v>34</v>
      </c>
      <c r="F130" s="196">
        <v>0.4</v>
      </c>
      <c r="G130" s="196">
        <v>0.875</v>
      </c>
      <c r="H130" s="196">
        <v>0</v>
      </c>
      <c r="I130" s="196">
        <f t="shared" ref="I130:I172" si="10">+F130+G130+H130</f>
        <v>1.2749999999999999</v>
      </c>
      <c r="J130" s="193">
        <f t="shared" si="9"/>
        <v>597.5</v>
      </c>
      <c r="K130" s="193">
        <f t="shared" si="8"/>
        <v>187.45098039215688</v>
      </c>
      <c r="L130" s="173"/>
    </row>
    <row r="131" spans="1:12" x14ac:dyDescent="0.25">
      <c r="A131" s="50" t="s">
        <v>35</v>
      </c>
      <c r="B131" s="50" t="s">
        <v>304</v>
      </c>
      <c r="C131" s="51" t="s">
        <v>294</v>
      </c>
      <c r="D131" s="78">
        <v>266</v>
      </c>
      <c r="E131" s="53" t="s">
        <v>34</v>
      </c>
      <c r="F131" s="196">
        <v>0.5</v>
      </c>
      <c r="G131" s="196">
        <v>0</v>
      </c>
      <c r="H131" s="196">
        <v>0</v>
      </c>
      <c r="I131" s="196">
        <f t="shared" si="10"/>
        <v>0.5</v>
      </c>
      <c r="J131" s="193">
        <f t="shared" si="9"/>
        <v>532</v>
      </c>
      <c r="K131" s="193">
        <f t="shared" si="8"/>
        <v>532</v>
      </c>
      <c r="L131" s="173"/>
    </row>
    <row r="132" spans="1:12" x14ac:dyDescent="0.25">
      <c r="A132" s="50" t="s">
        <v>35</v>
      </c>
      <c r="B132" s="50" t="s">
        <v>308</v>
      </c>
      <c r="C132" s="51" t="s">
        <v>294</v>
      </c>
      <c r="D132" s="78">
        <v>404</v>
      </c>
      <c r="E132" s="53" t="s">
        <v>34</v>
      </c>
      <c r="F132" s="196">
        <v>0.5</v>
      </c>
      <c r="G132" s="196">
        <v>1</v>
      </c>
      <c r="H132" s="196">
        <v>0</v>
      </c>
      <c r="I132" s="196">
        <f t="shared" si="10"/>
        <v>1.5</v>
      </c>
      <c r="J132" s="193">
        <f t="shared" si="9"/>
        <v>808</v>
      </c>
      <c r="K132" s="193">
        <f t="shared" si="8"/>
        <v>269.33333333333331</v>
      </c>
      <c r="L132" s="173"/>
    </row>
    <row r="133" spans="1:12" x14ac:dyDescent="0.25">
      <c r="A133" s="50" t="s">
        <v>35</v>
      </c>
      <c r="B133" s="50" t="s">
        <v>310</v>
      </c>
      <c r="C133" s="51" t="s">
        <v>294</v>
      </c>
      <c r="D133" s="78">
        <v>334</v>
      </c>
      <c r="E133" s="53" t="s">
        <v>34</v>
      </c>
      <c r="F133" s="204">
        <v>0.6</v>
      </c>
      <c r="G133" s="204">
        <v>0.875</v>
      </c>
      <c r="H133" s="204">
        <v>0</v>
      </c>
      <c r="I133" s="204">
        <f t="shared" si="10"/>
        <v>1.4750000000000001</v>
      </c>
      <c r="J133" s="205">
        <f t="shared" si="9"/>
        <v>556.66666666666674</v>
      </c>
      <c r="K133" s="205">
        <f t="shared" si="8"/>
        <v>226.44067796610167</v>
      </c>
      <c r="L133" s="173"/>
    </row>
    <row r="134" spans="1:12" s="5" customFormat="1" x14ac:dyDescent="0.25">
      <c r="A134" s="50" t="s">
        <v>35</v>
      </c>
      <c r="B134" s="50" t="s">
        <v>312</v>
      </c>
      <c r="C134" s="51" t="s">
        <v>252</v>
      </c>
      <c r="D134" s="78">
        <v>225</v>
      </c>
      <c r="E134" s="53" t="s">
        <v>34</v>
      </c>
      <c r="F134" s="196">
        <v>0.5</v>
      </c>
      <c r="G134" s="196">
        <v>0.875</v>
      </c>
      <c r="H134" s="196">
        <v>0</v>
      </c>
      <c r="I134" s="196">
        <f t="shared" si="10"/>
        <v>1.375</v>
      </c>
      <c r="J134" s="193">
        <f t="shared" si="9"/>
        <v>450</v>
      </c>
      <c r="K134" s="193">
        <f>D134/I134</f>
        <v>163.63636363636363</v>
      </c>
      <c r="L134" s="206"/>
    </row>
    <row r="135" spans="1:12" x14ac:dyDescent="0.25">
      <c r="A135" s="50" t="s">
        <v>35</v>
      </c>
      <c r="B135" s="50" t="s">
        <v>315</v>
      </c>
      <c r="C135" s="51" t="s">
        <v>294</v>
      </c>
      <c r="D135" s="78">
        <v>554</v>
      </c>
      <c r="E135" s="53" t="s">
        <v>34</v>
      </c>
      <c r="F135" s="207">
        <v>0.5</v>
      </c>
      <c r="G135" s="207">
        <v>0</v>
      </c>
      <c r="H135" s="207">
        <v>0</v>
      </c>
      <c r="I135" s="207">
        <f t="shared" si="10"/>
        <v>0.5</v>
      </c>
      <c r="J135" s="208">
        <f t="shared" si="9"/>
        <v>1108</v>
      </c>
      <c r="K135" s="208">
        <f t="shared" ref="K135:K140" si="11">D135/I135</f>
        <v>1108</v>
      </c>
      <c r="L135" s="173"/>
    </row>
    <row r="136" spans="1:12" x14ac:dyDescent="0.25">
      <c r="A136" s="50" t="s">
        <v>318</v>
      </c>
      <c r="B136" s="50" t="s">
        <v>320</v>
      </c>
      <c r="C136" s="51" t="s">
        <v>322</v>
      </c>
      <c r="D136" s="78">
        <v>229</v>
      </c>
      <c r="E136" s="53" t="s">
        <v>34</v>
      </c>
      <c r="F136" s="196">
        <v>0.4</v>
      </c>
      <c r="G136" s="196">
        <v>0</v>
      </c>
      <c r="H136" s="196">
        <v>0</v>
      </c>
      <c r="I136" s="196">
        <f t="shared" si="10"/>
        <v>0.4</v>
      </c>
      <c r="J136" s="193">
        <f t="shared" si="9"/>
        <v>572.5</v>
      </c>
      <c r="K136" s="193">
        <f t="shared" si="11"/>
        <v>572.5</v>
      </c>
      <c r="L136" s="173"/>
    </row>
    <row r="137" spans="1:12" x14ac:dyDescent="0.25">
      <c r="A137" s="50" t="s">
        <v>157</v>
      </c>
      <c r="B137" s="50" t="s">
        <v>326</v>
      </c>
      <c r="C137" s="51" t="s">
        <v>294</v>
      </c>
      <c r="D137" s="78">
        <v>269</v>
      </c>
      <c r="E137" s="53" t="s">
        <v>34</v>
      </c>
      <c r="F137" s="196">
        <v>1</v>
      </c>
      <c r="G137" s="196">
        <v>1</v>
      </c>
      <c r="H137" s="196">
        <v>0</v>
      </c>
      <c r="I137" s="196">
        <f t="shared" si="10"/>
        <v>2</v>
      </c>
      <c r="J137" s="193">
        <f t="shared" si="9"/>
        <v>269</v>
      </c>
      <c r="K137" s="193">
        <f t="shared" si="11"/>
        <v>134.5</v>
      </c>
      <c r="L137" s="173"/>
    </row>
    <row r="138" spans="1:12" x14ac:dyDescent="0.25">
      <c r="A138" s="50" t="s">
        <v>203</v>
      </c>
      <c r="B138" s="50" t="s">
        <v>331</v>
      </c>
      <c r="C138" s="51" t="s">
        <v>332</v>
      </c>
      <c r="D138" s="78">
        <v>210</v>
      </c>
      <c r="E138" s="53" t="s">
        <v>34</v>
      </c>
      <c r="F138" s="196">
        <v>1</v>
      </c>
      <c r="G138" s="196">
        <v>0</v>
      </c>
      <c r="H138" s="196">
        <v>0</v>
      </c>
      <c r="I138" s="196">
        <f t="shared" si="10"/>
        <v>1</v>
      </c>
      <c r="J138" s="193">
        <f t="shared" si="9"/>
        <v>210</v>
      </c>
      <c r="K138" s="193">
        <f t="shared" si="11"/>
        <v>210</v>
      </c>
      <c r="L138" s="173"/>
    </row>
    <row r="139" spans="1:12" x14ac:dyDescent="0.25">
      <c r="A139" s="50" t="s">
        <v>203</v>
      </c>
      <c r="B139" s="50" t="s">
        <v>336</v>
      </c>
      <c r="C139" s="51" t="s">
        <v>337</v>
      </c>
      <c r="D139" s="78">
        <v>436</v>
      </c>
      <c r="E139" s="53" t="s">
        <v>34</v>
      </c>
      <c r="F139" s="196">
        <v>1</v>
      </c>
      <c r="G139" s="196">
        <v>0.47599999999999998</v>
      </c>
      <c r="H139" s="196">
        <v>0</v>
      </c>
      <c r="I139" s="196">
        <f t="shared" si="10"/>
        <v>1.476</v>
      </c>
      <c r="J139" s="193">
        <f t="shared" si="9"/>
        <v>436</v>
      </c>
      <c r="K139" s="193">
        <f t="shared" si="11"/>
        <v>295.39295392953932</v>
      </c>
      <c r="L139" s="173"/>
    </row>
    <row r="140" spans="1:12" x14ac:dyDescent="0.25">
      <c r="A140" s="50" t="s">
        <v>340</v>
      </c>
      <c r="B140" s="50" t="s">
        <v>342</v>
      </c>
      <c r="C140" s="51" t="s">
        <v>344</v>
      </c>
      <c r="D140" s="78">
        <v>173</v>
      </c>
      <c r="E140" s="53" t="s">
        <v>2</v>
      </c>
      <c r="F140" s="196">
        <v>0</v>
      </c>
      <c r="G140" s="196">
        <v>1</v>
      </c>
      <c r="H140" s="196">
        <v>0</v>
      </c>
      <c r="I140" s="196">
        <f t="shared" si="10"/>
        <v>1</v>
      </c>
      <c r="J140" s="193">
        <v>0</v>
      </c>
      <c r="K140" s="193">
        <f t="shared" si="11"/>
        <v>173</v>
      </c>
      <c r="L140" s="173"/>
    </row>
    <row r="141" spans="1:12" x14ac:dyDescent="0.25">
      <c r="A141" s="50" t="s">
        <v>209</v>
      </c>
      <c r="B141" s="50" t="s">
        <v>348</v>
      </c>
      <c r="C141" s="51" t="s">
        <v>349</v>
      </c>
      <c r="D141" s="78">
        <v>214</v>
      </c>
      <c r="E141" s="53" t="s">
        <v>2</v>
      </c>
      <c r="F141" s="196">
        <v>0</v>
      </c>
      <c r="G141" s="196">
        <v>0.64700000000000002</v>
      </c>
      <c r="H141" s="196">
        <v>0</v>
      </c>
      <c r="I141" s="196">
        <f t="shared" si="10"/>
        <v>0.64700000000000002</v>
      </c>
      <c r="J141" s="193">
        <v>0</v>
      </c>
      <c r="K141" s="193">
        <f>D141/I141</f>
        <v>330.75734157650692</v>
      </c>
      <c r="L141" s="173"/>
    </row>
    <row r="142" spans="1:12" x14ac:dyDescent="0.25">
      <c r="A142" s="50" t="s">
        <v>116</v>
      </c>
      <c r="B142" s="50" t="s">
        <v>353</v>
      </c>
      <c r="C142" s="51" t="s">
        <v>294</v>
      </c>
      <c r="D142" s="78">
        <v>43</v>
      </c>
      <c r="E142" s="53" t="s">
        <v>2</v>
      </c>
      <c r="F142" s="196">
        <v>0</v>
      </c>
      <c r="G142" s="196">
        <v>1</v>
      </c>
      <c r="H142" s="196">
        <v>0</v>
      </c>
      <c r="I142" s="196">
        <f t="shared" si="10"/>
        <v>1</v>
      </c>
      <c r="J142" s="193">
        <v>0</v>
      </c>
      <c r="K142" s="193">
        <f>D142/I142</f>
        <v>43</v>
      </c>
      <c r="L142" s="173"/>
    </row>
    <row r="143" spans="1:12" x14ac:dyDescent="0.25">
      <c r="A143" s="50" t="s">
        <v>116</v>
      </c>
      <c r="B143" s="50" t="s">
        <v>358</v>
      </c>
      <c r="C143" s="51" t="s">
        <v>294</v>
      </c>
      <c r="D143" s="78">
        <v>177</v>
      </c>
      <c r="E143" s="53" t="s">
        <v>2</v>
      </c>
      <c r="F143" s="204">
        <v>0</v>
      </c>
      <c r="G143" s="204">
        <v>0.75</v>
      </c>
      <c r="H143" s="204">
        <v>0</v>
      </c>
      <c r="I143" s="204">
        <f t="shared" si="10"/>
        <v>0.75</v>
      </c>
      <c r="J143" s="205">
        <v>0</v>
      </c>
      <c r="K143" s="205">
        <f>D143/I143</f>
        <v>236</v>
      </c>
      <c r="L143" s="173"/>
    </row>
    <row r="144" spans="1:12" s="5" customFormat="1" x14ac:dyDescent="0.25">
      <c r="A144" s="50" t="s">
        <v>61</v>
      </c>
      <c r="B144" s="50" t="s">
        <v>362</v>
      </c>
      <c r="C144" s="51" t="s">
        <v>337</v>
      </c>
      <c r="D144" s="78">
        <v>419</v>
      </c>
      <c r="E144" s="53" t="s">
        <v>2</v>
      </c>
      <c r="F144" s="196">
        <v>0</v>
      </c>
      <c r="G144" s="196">
        <v>1</v>
      </c>
      <c r="H144" s="196">
        <v>0</v>
      </c>
      <c r="I144" s="196">
        <f t="shared" si="10"/>
        <v>1</v>
      </c>
      <c r="J144" s="193">
        <v>0</v>
      </c>
      <c r="K144" s="193">
        <f>D144/I144</f>
        <v>419</v>
      </c>
      <c r="L144" s="206"/>
    </row>
    <row r="145" spans="1:12" x14ac:dyDescent="0.25">
      <c r="A145" s="50" t="s">
        <v>61</v>
      </c>
      <c r="B145" s="50" t="s">
        <v>366</v>
      </c>
      <c r="C145" s="51" t="s">
        <v>294</v>
      </c>
      <c r="D145" s="78">
        <v>94</v>
      </c>
      <c r="E145" s="53" t="s">
        <v>2</v>
      </c>
      <c r="F145" s="207">
        <v>0</v>
      </c>
      <c r="G145" s="207">
        <v>1</v>
      </c>
      <c r="H145" s="207">
        <v>0</v>
      </c>
      <c r="I145" s="207">
        <f t="shared" si="10"/>
        <v>1</v>
      </c>
      <c r="J145" s="208">
        <v>0</v>
      </c>
      <c r="K145" s="208">
        <f t="shared" ref="K145:K156" si="12">D145/I145</f>
        <v>94</v>
      </c>
      <c r="L145" s="173"/>
    </row>
    <row r="146" spans="1:12" x14ac:dyDescent="0.25">
      <c r="A146" s="50" t="s">
        <v>61</v>
      </c>
      <c r="B146" s="50" t="s">
        <v>370</v>
      </c>
      <c r="C146" s="51" t="s">
        <v>372</v>
      </c>
      <c r="D146" s="78">
        <v>274</v>
      </c>
      <c r="E146" s="53" t="s">
        <v>34</v>
      </c>
      <c r="F146" s="196">
        <v>0</v>
      </c>
      <c r="G146" s="196">
        <v>1</v>
      </c>
      <c r="H146" s="196">
        <v>0</v>
      </c>
      <c r="I146" s="196">
        <f t="shared" si="10"/>
        <v>1</v>
      </c>
      <c r="J146" s="193">
        <v>0</v>
      </c>
      <c r="K146" s="193">
        <f t="shared" si="12"/>
        <v>274</v>
      </c>
      <c r="L146" s="173"/>
    </row>
    <row r="147" spans="1:12" x14ac:dyDescent="0.25">
      <c r="A147" s="50" t="s">
        <v>61</v>
      </c>
      <c r="B147" s="50" t="s">
        <v>376</v>
      </c>
      <c r="C147" s="51" t="s">
        <v>372</v>
      </c>
      <c r="D147" s="78">
        <v>349</v>
      </c>
      <c r="E147" s="53" t="s">
        <v>34</v>
      </c>
      <c r="F147" s="196">
        <v>1</v>
      </c>
      <c r="G147" s="196">
        <v>1</v>
      </c>
      <c r="H147" s="196">
        <v>0</v>
      </c>
      <c r="I147" s="196">
        <f t="shared" si="10"/>
        <v>2</v>
      </c>
      <c r="J147" s="193">
        <f>D147/F147</f>
        <v>349</v>
      </c>
      <c r="K147" s="193">
        <f t="shared" si="12"/>
        <v>174.5</v>
      </c>
      <c r="L147" s="173"/>
    </row>
    <row r="148" spans="1:12" x14ac:dyDescent="0.25">
      <c r="A148" s="50" t="s">
        <v>61</v>
      </c>
      <c r="B148" s="50" t="s">
        <v>380</v>
      </c>
      <c r="C148" s="51" t="s">
        <v>337</v>
      </c>
      <c r="D148" s="78">
        <v>344</v>
      </c>
      <c r="E148" s="53" t="s">
        <v>2</v>
      </c>
      <c r="F148" s="196">
        <v>0</v>
      </c>
      <c r="G148" s="196">
        <v>1</v>
      </c>
      <c r="H148" s="196">
        <v>0</v>
      </c>
      <c r="I148" s="196">
        <f t="shared" si="10"/>
        <v>1</v>
      </c>
      <c r="J148" s="193">
        <v>0</v>
      </c>
      <c r="K148" s="193">
        <f t="shared" si="12"/>
        <v>344</v>
      </c>
      <c r="L148" s="173"/>
    </row>
    <row r="149" spans="1:12" x14ac:dyDescent="0.25">
      <c r="A149" s="50" t="s">
        <v>164</v>
      </c>
      <c r="B149" s="50" t="s">
        <v>385</v>
      </c>
      <c r="C149" s="51" t="s">
        <v>285</v>
      </c>
      <c r="D149" s="78">
        <v>191</v>
      </c>
      <c r="E149" s="53" t="s">
        <v>2</v>
      </c>
      <c r="F149" s="196">
        <v>0</v>
      </c>
      <c r="G149" s="196">
        <v>1</v>
      </c>
      <c r="H149" s="196">
        <v>0</v>
      </c>
      <c r="I149" s="196">
        <f t="shared" si="10"/>
        <v>1</v>
      </c>
      <c r="J149" s="172">
        <v>0</v>
      </c>
      <c r="K149" s="193">
        <f t="shared" si="12"/>
        <v>191</v>
      </c>
      <c r="L149" s="173"/>
    </row>
    <row r="150" spans="1:12" x14ac:dyDescent="0.25">
      <c r="A150" s="50" t="s">
        <v>164</v>
      </c>
      <c r="B150" s="50" t="s">
        <v>389</v>
      </c>
      <c r="C150" s="51" t="s">
        <v>285</v>
      </c>
      <c r="D150" s="78">
        <v>244</v>
      </c>
      <c r="E150" s="53" t="s">
        <v>2</v>
      </c>
      <c r="F150" s="196">
        <v>0</v>
      </c>
      <c r="G150" s="196">
        <v>1</v>
      </c>
      <c r="H150" s="196">
        <v>0</v>
      </c>
      <c r="I150" s="196">
        <f t="shared" si="10"/>
        <v>1</v>
      </c>
      <c r="J150" s="172">
        <v>0</v>
      </c>
      <c r="K150" s="193">
        <f t="shared" si="12"/>
        <v>244</v>
      </c>
      <c r="L150" s="173"/>
    </row>
    <row r="151" spans="1:12" x14ac:dyDescent="0.25">
      <c r="A151" s="50" t="s">
        <v>164</v>
      </c>
      <c r="B151" s="50" t="s">
        <v>394</v>
      </c>
      <c r="C151" s="51" t="s">
        <v>285</v>
      </c>
      <c r="D151" s="78">
        <v>366</v>
      </c>
      <c r="E151" s="53" t="s">
        <v>2</v>
      </c>
      <c r="F151" s="196">
        <v>0</v>
      </c>
      <c r="G151" s="196">
        <v>1</v>
      </c>
      <c r="H151" s="196">
        <v>0</v>
      </c>
      <c r="I151" s="196">
        <f t="shared" si="10"/>
        <v>1</v>
      </c>
      <c r="J151" s="193">
        <v>0</v>
      </c>
      <c r="K151" s="193">
        <f t="shared" si="12"/>
        <v>366</v>
      </c>
      <c r="L151" s="173"/>
    </row>
    <row r="152" spans="1:12" x14ac:dyDescent="0.25">
      <c r="A152" s="50" t="s">
        <v>164</v>
      </c>
      <c r="B152" s="50" t="s">
        <v>398</v>
      </c>
      <c r="C152" s="51" t="s">
        <v>285</v>
      </c>
      <c r="D152" s="78">
        <v>359</v>
      </c>
      <c r="E152" s="53" t="s">
        <v>2</v>
      </c>
      <c r="F152" s="196">
        <v>0</v>
      </c>
      <c r="G152" s="196">
        <v>1</v>
      </c>
      <c r="H152" s="196">
        <v>0</v>
      </c>
      <c r="I152" s="196">
        <f t="shared" si="10"/>
        <v>1</v>
      </c>
      <c r="J152" s="172">
        <v>0</v>
      </c>
      <c r="K152" s="193">
        <f t="shared" si="12"/>
        <v>359</v>
      </c>
      <c r="L152" s="173"/>
    </row>
    <row r="153" spans="1:12" x14ac:dyDescent="0.25">
      <c r="A153" s="50" t="s">
        <v>164</v>
      </c>
      <c r="B153" s="50" t="s">
        <v>402</v>
      </c>
      <c r="C153" s="51" t="s">
        <v>403</v>
      </c>
      <c r="D153" s="78">
        <v>308</v>
      </c>
      <c r="E153" s="53" t="s">
        <v>2</v>
      </c>
      <c r="F153" s="204">
        <v>0</v>
      </c>
      <c r="G153" s="204">
        <v>1</v>
      </c>
      <c r="H153" s="204">
        <v>0</v>
      </c>
      <c r="I153" s="204">
        <f t="shared" si="10"/>
        <v>1</v>
      </c>
      <c r="J153" s="205">
        <v>0</v>
      </c>
      <c r="K153" s="205">
        <f t="shared" si="12"/>
        <v>308</v>
      </c>
      <c r="L153" s="173"/>
    </row>
    <row r="154" spans="1:12" s="5" customFormat="1" x14ac:dyDescent="0.25">
      <c r="A154" s="50" t="s">
        <v>164</v>
      </c>
      <c r="B154" s="50" t="s">
        <v>407</v>
      </c>
      <c r="C154" s="51" t="s">
        <v>285</v>
      </c>
      <c r="D154" s="78">
        <v>322</v>
      </c>
      <c r="E154" s="53" t="s">
        <v>34</v>
      </c>
      <c r="F154" s="196">
        <v>0</v>
      </c>
      <c r="G154" s="196">
        <v>1</v>
      </c>
      <c r="H154" s="196">
        <v>0</v>
      </c>
      <c r="I154" s="196">
        <f t="shared" si="10"/>
        <v>1</v>
      </c>
      <c r="J154" s="193">
        <v>0</v>
      </c>
      <c r="K154" s="193">
        <f t="shared" si="12"/>
        <v>322</v>
      </c>
      <c r="L154" s="206"/>
    </row>
    <row r="155" spans="1:12" x14ac:dyDescent="0.25">
      <c r="A155" s="50" t="s">
        <v>67</v>
      </c>
      <c r="B155" s="50" t="s">
        <v>411</v>
      </c>
      <c r="C155" s="51" t="s">
        <v>285</v>
      </c>
      <c r="D155" s="78">
        <v>294</v>
      </c>
      <c r="E155" s="53" t="s">
        <v>34</v>
      </c>
      <c r="F155" s="207">
        <v>0.2</v>
      </c>
      <c r="G155" s="207">
        <v>0.875</v>
      </c>
      <c r="H155" s="207">
        <v>0</v>
      </c>
      <c r="I155" s="207">
        <f t="shared" si="10"/>
        <v>1.075</v>
      </c>
      <c r="J155" s="208">
        <f>D155/F155</f>
        <v>1470</v>
      </c>
      <c r="K155" s="208">
        <f t="shared" si="12"/>
        <v>273.48837209302326</v>
      </c>
      <c r="L155" s="173"/>
    </row>
    <row r="156" spans="1:12" x14ac:dyDescent="0.25">
      <c r="A156" s="50" t="s">
        <v>67</v>
      </c>
      <c r="B156" s="50" t="s">
        <v>413</v>
      </c>
      <c r="C156" s="51" t="s">
        <v>285</v>
      </c>
      <c r="D156" s="78">
        <v>286</v>
      </c>
      <c r="E156" s="53" t="s">
        <v>34</v>
      </c>
      <c r="F156" s="196">
        <v>0.2</v>
      </c>
      <c r="G156" s="196">
        <v>1</v>
      </c>
      <c r="H156" s="196">
        <v>0</v>
      </c>
      <c r="I156" s="196">
        <f t="shared" si="10"/>
        <v>1.2</v>
      </c>
      <c r="J156" s="193">
        <f>D156/F156</f>
        <v>1430</v>
      </c>
      <c r="K156" s="193">
        <f t="shared" si="12"/>
        <v>238.33333333333334</v>
      </c>
      <c r="L156" s="173"/>
    </row>
    <row r="157" spans="1:12" x14ac:dyDescent="0.25">
      <c r="A157" s="50" t="s">
        <v>67</v>
      </c>
      <c r="B157" s="50" t="s">
        <v>415</v>
      </c>
      <c r="C157" s="51" t="s">
        <v>285</v>
      </c>
      <c r="D157" s="78">
        <v>290</v>
      </c>
      <c r="E157" s="53" t="s">
        <v>34</v>
      </c>
      <c r="F157" s="196">
        <v>0.2</v>
      </c>
      <c r="G157" s="196">
        <v>0.875</v>
      </c>
      <c r="H157" s="196">
        <v>0</v>
      </c>
      <c r="I157" s="196">
        <f t="shared" si="10"/>
        <v>1.075</v>
      </c>
      <c r="J157" s="193">
        <f>D157/F157</f>
        <v>1450</v>
      </c>
      <c r="K157" s="193">
        <f>D157/I157</f>
        <v>269.76744186046511</v>
      </c>
      <c r="L157" s="173"/>
    </row>
    <row r="158" spans="1:12" x14ac:dyDescent="0.25">
      <c r="A158" s="50" t="s">
        <v>67</v>
      </c>
      <c r="B158" s="50" t="s">
        <v>417</v>
      </c>
      <c r="C158" s="51" t="s">
        <v>285</v>
      </c>
      <c r="D158" s="78">
        <v>18</v>
      </c>
      <c r="E158" s="53" t="s">
        <v>34</v>
      </c>
      <c r="F158" s="196">
        <v>0</v>
      </c>
      <c r="G158" s="196">
        <v>0</v>
      </c>
      <c r="H158" s="196">
        <v>0</v>
      </c>
      <c r="I158" s="196">
        <f t="shared" si="10"/>
        <v>0</v>
      </c>
      <c r="J158" s="193">
        <v>0</v>
      </c>
      <c r="K158" s="193">
        <v>0</v>
      </c>
      <c r="L158" s="173"/>
    </row>
    <row r="159" spans="1:12" x14ac:dyDescent="0.25">
      <c r="A159" s="50" t="s">
        <v>418</v>
      </c>
      <c r="B159" s="50" t="s">
        <v>420</v>
      </c>
      <c r="C159" s="51" t="s">
        <v>422</v>
      </c>
      <c r="D159" s="78">
        <v>195</v>
      </c>
      <c r="E159" s="53" t="s">
        <v>2</v>
      </c>
      <c r="F159" s="196">
        <v>0</v>
      </c>
      <c r="G159" s="196">
        <v>0.76</v>
      </c>
      <c r="H159" s="196">
        <v>0</v>
      </c>
      <c r="I159" s="196">
        <f t="shared" si="10"/>
        <v>0.76</v>
      </c>
      <c r="J159" s="193">
        <v>0</v>
      </c>
      <c r="K159" s="193">
        <f>D159/I159</f>
        <v>256.57894736842104</v>
      </c>
      <c r="L159" s="173"/>
    </row>
    <row r="160" spans="1:12" x14ac:dyDescent="0.25">
      <c r="A160" s="50" t="s">
        <v>73</v>
      </c>
      <c r="B160" s="50" t="s">
        <v>426</v>
      </c>
      <c r="C160" s="51" t="s">
        <v>403</v>
      </c>
      <c r="D160" s="78">
        <v>255</v>
      </c>
      <c r="E160" s="53" t="s">
        <v>2</v>
      </c>
      <c r="F160" s="196">
        <v>0</v>
      </c>
      <c r="G160" s="196">
        <v>0</v>
      </c>
      <c r="H160" s="196">
        <v>0</v>
      </c>
      <c r="I160" s="196">
        <f t="shared" si="10"/>
        <v>0</v>
      </c>
      <c r="J160" s="193">
        <v>0</v>
      </c>
      <c r="K160" s="193">
        <v>0</v>
      </c>
      <c r="L160" s="173"/>
    </row>
    <row r="161" spans="1:12" x14ac:dyDescent="0.25">
      <c r="A161" s="50" t="s">
        <v>79</v>
      </c>
      <c r="B161" s="50" t="s">
        <v>431</v>
      </c>
      <c r="C161" s="51" t="s">
        <v>285</v>
      </c>
      <c r="D161" s="78">
        <v>321</v>
      </c>
      <c r="E161" s="53" t="s">
        <v>2</v>
      </c>
      <c r="F161" s="196">
        <v>0</v>
      </c>
      <c r="G161" s="196">
        <v>1</v>
      </c>
      <c r="H161" s="196">
        <v>0</v>
      </c>
      <c r="I161" s="196">
        <f t="shared" si="10"/>
        <v>1</v>
      </c>
      <c r="J161" s="193">
        <v>0</v>
      </c>
      <c r="K161" s="193">
        <f t="shared" ref="K161:K172" si="13">D161/I161</f>
        <v>321</v>
      </c>
      <c r="L161" s="173"/>
    </row>
    <row r="162" spans="1:12" x14ac:dyDescent="0.25">
      <c r="A162" s="50" t="s">
        <v>79</v>
      </c>
      <c r="B162" s="50" t="s">
        <v>300</v>
      </c>
      <c r="C162" s="51" t="s">
        <v>285</v>
      </c>
      <c r="D162" s="78">
        <v>316</v>
      </c>
      <c r="E162" s="53" t="s">
        <v>2</v>
      </c>
      <c r="F162" s="196">
        <v>0</v>
      </c>
      <c r="G162" s="196">
        <v>1</v>
      </c>
      <c r="H162" s="196">
        <v>0</v>
      </c>
      <c r="I162" s="196">
        <f t="shared" si="10"/>
        <v>1</v>
      </c>
      <c r="J162" s="193">
        <v>0</v>
      </c>
      <c r="K162" s="193">
        <f t="shared" si="13"/>
        <v>316</v>
      </c>
      <c r="L162" s="173"/>
    </row>
    <row r="163" spans="1:12" x14ac:dyDescent="0.25">
      <c r="A163" s="50" t="s">
        <v>79</v>
      </c>
      <c r="B163" s="50" t="s">
        <v>438</v>
      </c>
      <c r="C163" s="51" t="s">
        <v>285</v>
      </c>
      <c r="D163" s="78">
        <v>330</v>
      </c>
      <c r="E163" s="53" t="s">
        <v>2</v>
      </c>
      <c r="F163" s="204">
        <v>0</v>
      </c>
      <c r="G163" s="204">
        <v>1</v>
      </c>
      <c r="H163" s="204">
        <v>0</v>
      </c>
      <c r="I163" s="204">
        <f t="shared" si="10"/>
        <v>1</v>
      </c>
      <c r="J163" s="205">
        <v>0</v>
      </c>
      <c r="K163" s="205">
        <f t="shared" si="13"/>
        <v>330</v>
      </c>
      <c r="L163" s="173"/>
    </row>
    <row r="164" spans="1:12" s="5" customFormat="1" x14ac:dyDescent="0.25">
      <c r="A164" s="50" t="s">
        <v>239</v>
      </c>
      <c r="B164" s="50" t="s">
        <v>442</v>
      </c>
      <c r="C164" s="51" t="s">
        <v>285</v>
      </c>
      <c r="D164" s="78">
        <v>33</v>
      </c>
      <c r="E164" s="53" t="s">
        <v>2</v>
      </c>
      <c r="F164" s="196">
        <v>0.2</v>
      </c>
      <c r="G164" s="196">
        <v>0</v>
      </c>
      <c r="H164" s="196">
        <v>0</v>
      </c>
      <c r="I164" s="196">
        <f t="shared" si="10"/>
        <v>0.2</v>
      </c>
      <c r="J164" s="193">
        <f t="shared" ref="J164:J171" si="14">D164/F164</f>
        <v>165</v>
      </c>
      <c r="K164" s="193">
        <f t="shared" si="13"/>
        <v>165</v>
      </c>
      <c r="L164" s="206"/>
    </row>
    <row r="165" spans="1:12" x14ac:dyDescent="0.25">
      <c r="A165" s="50" t="s">
        <v>239</v>
      </c>
      <c r="B165" s="50" t="s">
        <v>447</v>
      </c>
      <c r="C165" s="51" t="s">
        <v>285</v>
      </c>
      <c r="D165" s="78">
        <v>318</v>
      </c>
      <c r="E165" s="53" t="s">
        <v>2</v>
      </c>
      <c r="F165" s="207">
        <v>0.8</v>
      </c>
      <c r="G165" s="207">
        <v>0</v>
      </c>
      <c r="H165" s="207">
        <v>0</v>
      </c>
      <c r="I165" s="207">
        <f t="shared" si="10"/>
        <v>0.8</v>
      </c>
      <c r="J165" s="208">
        <f t="shared" si="14"/>
        <v>397.5</v>
      </c>
      <c r="K165" s="208">
        <f t="shared" si="13"/>
        <v>397.5</v>
      </c>
      <c r="L165" s="173"/>
    </row>
    <row r="166" spans="1:12" x14ac:dyDescent="0.25">
      <c r="A166" s="50" t="s">
        <v>239</v>
      </c>
      <c r="B166" s="50" t="s">
        <v>342</v>
      </c>
      <c r="C166" s="51" t="s">
        <v>285</v>
      </c>
      <c r="D166" s="78">
        <v>319</v>
      </c>
      <c r="E166" s="53" t="s">
        <v>34</v>
      </c>
      <c r="F166" s="196">
        <v>0.9</v>
      </c>
      <c r="G166" s="196">
        <v>1</v>
      </c>
      <c r="H166" s="196">
        <v>0</v>
      </c>
      <c r="I166" s="196">
        <f t="shared" si="10"/>
        <v>1.9</v>
      </c>
      <c r="J166" s="193">
        <f t="shared" si="14"/>
        <v>354.44444444444446</v>
      </c>
      <c r="K166" s="193">
        <f t="shared" si="13"/>
        <v>167.89473684210526</v>
      </c>
      <c r="L166" s="173"/>
    </row>
    <row r="167" spans="1:12" x14ac:dyDescent="0.25">
      <c r="A167" s="50" t="s">
        <v>239</v>
      </c>
      <c r="B167" s="50" t="s">
        <v>454</v>
      </c>
      <c r="C167" s="51" t="s">
        <v>285</v>
      </c>
      <c r="D167" s="78">
        <v>355</v>
      </c>
      <c r="E167" s="53" t="s">
        <v>34</v>
      </c>
      <c r="F167" s="196">
        <v>1</v>
      </c>
      <c r="G167" s="196">
        <v>1</v>
      </c>
      <c r="H167" s="196">
        <v>0</v>
      </c>
      <c r="I167" s="196">
        <f t="shared" si="10"/>
        <v>2</v>
      </c>
      <c r="J167" s="193">
        <f t="shared" si="14"/>
        <v>355</v>
      </c>
      <c r="K167" s="193">
        <f t="shared" si="13"/>
        <v>177.5</v>
      </c>
      <c r="L167" s="173"/>
    </row>
    <row r="168" spans="1:12" x14ac:dyDescent="0.25">
      <c r="A168" s="50" t="s">
        <v>239</v>
      </c>
      <c r="B168" s="50" t="s">
        <v>458</v>
      </c>
      <c r="C168" s="51" t="s">
        <v>285</v>
      </c>
      <c r="D168" s="78">
        <v>192</v>
      </c>
      <c r="E168" s="53" t="s">
        <v>2</v>
      </c>
      <c r="F168" s="196">
        <v>1</v>
      </c>
      <c r="G168" s="196">
        <v>0.8</v>
      </c>
      <c r="H168" s="196">
        <v>0</v>
      </c>
      <c r="I168" s="196">
        <f t="shared" si="10"/>
        <v>1.8</v>
      </c>
      <c r="J168" s="193">
        <f t="shared" si="14"/>
        <v>192</v>
      </c>
      <c r="K168" s="193">
        <f t="shared" si="13"/>
        <v>106.66666666666666</v>
      </c>
      <c r="L168" s="173"/>
    </row>
    <row r="169" spans="1:12" x14ac:dyDescent="0.25">
      <c r="A169" s="50" t="s">
        <v>103</v>
      </c>
      <c r="B169" s="50" t="s">
        <v>463</v>
      </c>
      <c r="C169" s="51" t="s">
        <v>464</v>
      </c>
      <c r="D169" s="78">
        <v>151</v>
      </c>
      <c r="E169" s="53" t="s">
        <v>34</v>
      </c>
      <c r="F169" s="196">
        <v>0.2</v>
      </c>
      <c r="G169" s="196">
        <v>0.875</v>
      </c>
      <c r="H169" s="196">
        <v>0</v>
      </c>
      <c r="I169" s="196">
        <f t="shared" si="10"/>
        <v>1.075</v>
      </c>
      <c r="J169" s="193">
        <f t="shared" si="14"/>
        <v>755</v>
      </c>
      <c r="K169" s="193">
        <f t="shared" si="13"/>
        <v>140.46511627906978</v>
      </c>
      <c r="L169" s="173"/>
    </row>
    <row r="170" spans="1:12" x14ac:dyDescent="0.25">
      <c r="A170" s="50" t="s">
        <v>103</v>
      </c>
      <c r="B170" s="50" t="s">
        <v>466</v>
      </c>
      <c r="C170" s="51" t="s">
        <v>322</v>
      </c>
      <c r="D170" s="78">
        <v>158</v>
      </c>
      <c r="E170" s="53" t="s">
        <v>34</v>
      </c>
      <c r="F170" s="196">
        <v>0.2</v>
      </c>
      <c r="G170" s="196">
        <v>0.875</v>
      </c>
      <c r="H170" s="196">
        <v>0</v>
      </c>
      <c r="I170" s="196">
        <f t="shared" si="10"/>
        <v>1.075</v>
      </c>
      <c r="J170" s="193">
        <f t="shared" si="14"/>
        <v>790</v>
      </c>
      <c r="K170" s="193">
        <f t="shared" si="13"/>
        <v>146.97674418604652</v>
      </c>
      <c r="L170" s="173"/>
    </row>
    <row r="171" spans="1:12" x14ac:dyDescent="0.25">
      <c r="A171" s="50" t="s">
        <v>103</v>
      </c>
      <c r="B171" s="50" t="s">
        <v>468</v>
      </c>
      <c r="C171" s="51" t="s">
        <v>332</v>
      </c>
      <c r="D171" s="78">
        <v>158</v>
      </c>
      <c r="E171" s="53" t="s">
        <v>34</v>
      </c>
      <c r="F171" s="196">
        <v>0.2</v>
      </c>
      <c r="G171" s="196">
        <v>0.875</v>
      </c>
      <c r="H171" s="196">
        <v>0</v>
      </c>
      <c r="I171" s="196">
        <f t="shared" si="10"/>
        <v>1.075</v>
      </c>
      <c r="J171" s="193">
        <f t="shared" si="14"/>
        <v>790</v>
      </c>
      <c r="K171" s="193">
        <f t="shared" si="13"/>
        <v>146.97674418604652</v>
      </c>
      <c r="L171" s="173"/>
    </row>
    <row r="172" spans="1:12" x14ac:dyDescent="0.25">
      <c r="A172" s="50" t="s">
        <v>109</v>
      </c>
      <c r="B172" s="50" t="s">
        <v>470</v>
      </c>
      <c r="C172" s="51" t="s">
        <v>349</v>
      </c>
      <c r="D172" s="78">
        <v>320</v>
      </c>
      <c r="E172" s="53" t="s">
        <v>2</v>
      </c>
      <c r="F172" s="196">
        <v>0</v>
      </c>
      <c r="G172" s="196">
        <v>0.878</v>
      </c>
      <c r="H172" s="196">
        <v>0</v>
      </c>
      <c r="I172" s="196">
        <f t="shared" si="10"/>
        <v>0.878</v>
      </c>
      <c r="J172" s="193">
        <v>0</v>
      </c>
      <c r="K172" s="193">
        <f t="shared" si="13"/>
        <v>364.46469248291572</v>
      </c>
      <c r="L172" s="173"/>
    </row>
    <row r="173" spans="1:12" x14ac:dyDescent="0.25">
      <c r="A173" s="175"/>
      <c r="B173" s="176"/>
      <c r="C173" s="177" t="s">
        <v>6</v>
      </c>
      <c r="D173" s="84">
        <f>SUM(D125:D172)</f>
        <v>12973</v>
      </c>
      <c r="E173" s="163">
        <v>24</v>
      </c>
      <c r="F173" s="178">
        <f>SUM(F125:F172)</f>
        <v>13.999999999999996</v>
      </c>
      <c r="G173" s="178">
        <f>SUM(G125:G172)</f>
        <v>35.920999999999999</v>
      </c>
      <c r="H173" s="178">
        <v>0</v>
      </c>
      <c r="I173" s="178">
        <f>SUM(I125:I172)</f>
        <v>50.296000000000006</v>
      </c>
      <c r="J173" s="178"/>
      <c r="K173" s="178"/>
      <c r="L173" s="173"/>
    </row>
    <row r="174" spans="1:12" x14ac:dyDescent="0.25">
      <c r="A174" s="179"/>
      <c r="B174" s="180"/>
      <c r="C174" s="181" t="s">
        <v>7</v>
      </c>
      <c r="D174" s="84">
        <f>AVERAGE(D125:D172)</f>
        <v>270.27083333333331</v>
      </c>
      <c r="E174" s="163"/>
      <c r="F174" s="178">
        <f>AVERAGE(F125:F172)</f>
        <v>0.29166666666666657</v>
      </c>
      <c r="G174" s="178">
        <f>AVERAGE(G125:G172)</f>
        <v>0.74835416666666665</v>
      </c>
      <c r="H174" s="178">
        <f>AVERAGE(H125:H172)</f>
        <v>0</v>
      </c>
      <c r="I174" s="178">
        <f>AVERAGE(I125:I172)</f>
        <v>1.0478333333333334</v>
      </c>
      <c r="J174" s="203">
        <f>D173/F173</f>
        <v>926.64285714285734</v>
      </c>
      <c r="K174" s="178">
        <f>D173/I173</f>
        <v>257.93303642436769</v>
      </c>
    </row>
    <row r="175" spans="1:12" x14ac:dyDescent="0.25">
      <c r="A175" s="179"/>
      <c r="B175" s="180"/>
      <c r="C175" s="181" t="s">
        <v>8</v>
      </c>
      <c r="D175" s="84">
        <f>MEDIAN(D125:D172)</f>
        <v>288</v>
      </c>
      <c r="E175" s="163"/>
      <c r="F175" s="178">
        <f>MEDIAN(F125:F172)</f>
        <v>0.2</v>
      </c>
      <c r="G175" s="178">
        <f>MEDIAN(G125:G172)</f>
        <v>0.875</v>
      </c>
      <c r="H175" s="178">
        <f>MEDIAN(H125:H172)</f>
        <v>0</v>
      </c>
      <c r="I175" s="178">
        <f>MEDIAN(I125:I172)</f>
        <v>1</v>
      </c>
      <c r="J175" s="178"/>
      <c r="K175" s="178"/>
    </row>
    <row r="176" spans="1:12" x14ac:dyDescent="0.25">
      <c r="A176" s="182"/>
      <c r="B176" s="183"/>
      <c r="C176" s="181" t="s">
        <v>482</v>
      </c>
      <c r="D176" s="184"/>
      <c r="E176" s="185">
        <f>E173/E124</f>
        <v>0.5</v>
      </c>
      <c r="F176" s="178"/>
      <c r="G176" s="178"/>
      <c r="H176" s="178"/>
      <c r="I176" s="186"/>
      <c r="J176" s="178"/>
      <c r="K176" s="178"/>
    </row>
    <row r="177" spans="1:36" x14ac:dyDescent="0.25">
      <c r="C177" s="70"/>
    </row>
    <row r="178" spans="1:36" ht="15" customHeight="1" x14ac:dyDescent="0.25">
      <c r="A178" s="13"/>
      <c r="B178" s="13"/>
      <c r="C178" s="13"/>
      <c r="D178" s="13"/>
      <c r="E178" s="108"/>
      <c r="F178" s="151"/>
      <c r="G178" s="151"/>
      <c r="H178" s="151"/>
      <c r="I178" s="151"/>
      <c r="J178" s="107"/>
      <c r="K178" s="13"/>
      <c r="T178" s="73"/>
      <c r="AC178" s="73"/>
      <c r="AH178" s="73"/>
      <c r="AJ178" s="73"/>
    </row>
    <row r="179" spans="1:36" s="13" customFormat="1" x14ac:dyDescent="0.25">
      <c r="A179"/>
      <c r="B179"/>
      <c r="C179"/>
      <c r="D179"/>
      <c r="E179"/>
      <c r="F179"/>
      <c r="G179"/>
      <c r="H179"/>
      <c r="I179"/>
      <c r="J179"/>
      <c r="K179"/>
      <c r="N179"/>
      <c r="O179"/>
      <c r="P179"/>
    </row>
  </sheetData>
  <mergeCells count="23">
    <mergeCell ref="A108:C108"/>
    <mergeCell ref="F122:I122"/>
    <mergeCell ref="J122:K122"/>
    <mergeCell ref="A124:C124"/>
    <mergeCell ref="A70:C70"/>
    <mergeCell ref="F82:I82"/>
    <mergeCell ref="J82:K82"/>
    <mergeCell ref="A84:C84"/>
    <mergeCell ref="F106:I106"/>
    <mergeCell ref="J106:K106"/>
    <mergeCell ref="A28:C28"/>
    <mergeCell ref="F51:I51"/>
    <mergeCell ref="J51:K51"/>
    <mergeCell ref="A53:C53"/>
    <mergeCell ref="F68:I68"/>
    <mergeCell ref="J68:K68"/>
    <mergeCell ref="C9:D9"/>
    <mergeCell ref="E9:G9"/>
    <mergeCell ref="H9:K9"/>
    <mergeCell ref="E20:I20"/>
    <mergeCell ref="J20:K20"/>
    <mergeCell ref="F26:I26"/>
    <mergeCell ref="J26:K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E52B-189C-4FD7-85EA-3F47A107FB52}">
  <dimension ref="A1:T180"/>
  <sheetViews>
    <sheetView workbookViewId="0">
      <pane ySplit="19" topLeftCell="A20" activePane="bottomLeft" state="frozen"/>
      <selection pane="bottomLeft" activeCell="A20" sqref="A20:XFD20"/>
    </sheetView>
  </sheetViews>
  <sheetFormatPr defaultRowHeight="15" x14ac:dyDescent="0.25"/>
  <cols>
    <col min="1" max="1" width="14.140625" customWidth="1"/>
    <col min="2" max="2" width="46.28515625" customWidth="1"/>
    <col min="3" max="3" width="8.5703125" customWidth="1"/>
    <col min="4" max="4" width="11" customWidth="1"/>
    <col min="5" max="5" width="11.5703125" customWidth="1"/>
    <col min="6" max="7" width="11" customWidth="1"/>
    <col min="8" max="9" width="12.42578125" customWidth="1"/>
    <col min="10" max="10" width="10.7109375" customWidth="1"/>
    <col min="11" max="11" width="12.85546875" customWidth="1"/>
    <col min="12" max="12" width="12" customWidth="1"/>
    <col min="15" max="15" width="22.42578125" customWidth="1"/>
    <col min="20" max="20" width="16.140625" customWidth="1"/>
  </cols>
  <sheetData>
    <row r="1" spans="1:20" s="5" customFormat="1" ht="15.75" x14ac:dyDescent="0.25">
      <c r="A1" s="1" t="s">
        <v>0</v>
      </c>
      <c r="B1" s="2"/>
      <c r="C1"/>
      <c r="D1"/>
      <c r="E1" s="209"/>
      <c r="F1" s="209"/>
      <c r="G1" s="209"/>
      <c r="H1" s="210"/>
      <c r="I1" s="211"/>
      <c r="N1"/>
      <c r="O1"/>
      <c r="P1"/>
      <c r="Q1"/>
      <c r="R1"/>
      <c r="S1"/>
      <c r="T1"/>
    </row>
    <row r="2" spans="1:20" s="212" customFormat="1" ht="15.75" x14ac:dyDescent="0.25">
      <c r="A2" s="1" t="s">
        <v>497</v>
      </c>
      <c r="D2" s="213"/>
      <c r="E2" s="214"/>
      <c r="F2" s="215"/>
      <c r="G2" s="214"/>
      <c r="H2" s="216"/>
      <c r="I2" s="216"/>
      <c r="N2"/>
      <c r="O2"/>
      <c r="P2"/>
      <c r="Q2"/>
      <c r="R2"/>
      <c r="S2"/>
      <c r="T2"/>
    </row>
    <row r="3" spans="1:20" s="13" customFormat="1" x14ac:dyDescent="0.25">
      <c r="A3" s="104" t="s">
        <v>498</v>
      </c>
      <c r="D3" s="24"/>
      <c r="E3" s="217"/>
      <c r="F3" s="215"/>
      <c r="G3" s="217"/>
      <c r="H3" s="218"/>
      <c r="I3" s="218"/>
      <c r="J3" s="24"/>
      <c r="K3" s="24"/>
      <c r="N3"/>
      <c r="O3"/>
      <c r="P3"/>
      <c r="Q3"/>
      <c r="R3"/>
      <c r="S3"/>
      <c r="T3"/>
    </row>
    <row r="4" spans="1:20" s="13" customFormat="1" x14ac:dyDescent="0.25">
      <c r="A4" s="104" t="s">
        <v>476</v>
      </c>
      <c r="D4" s="24"/>
      <c r="E4" s="217"/>
      <c r="F4" s="215"/>
      <c r="G4" s="217"/>
      <c r="H4" s="218"/>
      <c r="I4" s="218"/>
      <c r="J4" s="24"/>
      <c r="K4" s="24"/>
      <c r="N4"/>
      <c r="O4"/>
      <c r="P4"/>
      <c r="Q4"/>
      <c r="R4"/>
      <c r="S4"/>
      <c r="T4"/>
    </row>
    <row r="5" spans="1:20" s="13" customFormat="1" ht="15.75" x14ac:dyDescent="0.25">
      <c r="A5" s="219"/>
      <c r="D5" s="24"/>
      <c r="E5" s="217"/>
      <c r="F5" s="215"/>
      <c r="G5" s="217"/>
      <c r="H5" s="218"/>
      <c r="I5" s="218"/>
      <c r="N5"/>
      <c r="O5"/>
      <c r="P5"/>
      <c r="Q5"/>
      <c r="R5"/>
      <c r="S5"/>
      <c r="T5"/>
    </row>
    <row r="6" spans="1:20" s="13" customFormat="1" ht="24.75" customHeight="1" x14ac:dyDescent="0.25">
      <c r="A6" s="7" t="s">
        <v>3</v>
      </c>
      <c r="B6" s="220"/>
      <c r="C6" s="221" t="s">
        <v>499</v>
      </c>
      <c r="D6" s="222"/>
      <c r="E6" s="223" t="s">
        <v>500</v>
      </c>
      <c r="F6" s="224"/>
      <c r="G6" s="225"/>
      <c r="H6" s="226" t="s">
        <v>501</v>
      </c>
      <c r="I6" s="227"/>
      <c r="J6" s="228" t="s">
        <v>502</v>
      </c>
      <c r="K6" s="229"/>
      <c r="L6" s="229"/>
      <c r="N6"/>
      <c r="O6"/>
      <c r="P6"/>
      <c r="Q6"/>
      <c r="R6"/>
      <c r="S6"/>
      <c r="T6"/>
    </row>
    <row r="7" spans="1:20" s="13" customFormat="1" ht="26.25" customHeight="1" x14ac:dyDescent="0.25">
      <c r="B7" s="230" t="s">
        <v>5</v>
      </c>
      <c r="C7" s="231"/>
      <c r="D7" s="232"/>
      <c r="E7" s="233" t="s">
        <v>503</v>
      </c>
      <c r="F7" s="233" t="s">
        <v>504</v>
      </c>
      <c r="G7" s="233" t="s">
        <v>505</v>
      </c>
      <c r="H7" s="234" t="s">
        <v>503</v>
      </c>
      <c r="I7" s="234" t="s">
        <v>506</v>
      </c>
      <c r="J7" s="163" t="s">
        <v>507</v>
      </c>
      <c r="K7" s="77" t="s">
        <v>508</v>
      </c>
      <c r="L7" s="77" t="s">
        <v>509</v>
      </c>
      <c r="N7"/>
      <c r="O7"/>
      <c r="P7"/>
      <c r="Q7"/>
      <c r="R7"/>
      <c r="S7"/>
      <c r="T7"/>
    </row>
    <row r="8" spans="1:20" s="13" customFormat="1" x14ac:dyDescent="0.25">
      <c r="A8" s="151"/>
      <c r="B8" s="17" t="s">
        <v>9</v>
      </c>
      <c r="C8" s="235">
        <f>G40</f>
        <v>92637</v>
      </c>
      <c r="D8" s="236"/>
      <c r="E8" s="237">
        <f>E41</f>
        <v>6398.916666666667</v>
      </c>
      <c r="F8" s="237">
        <f>F41</f>
        <v>1178.3333333333333</v>
      </c>
      <c r="G8" s="237">
        <f>G41</f>
        <v>7719.75</v>
      </c>
      <c r="H8" s="238">
        <f>H41</f>
        <v>11.015205852818822</v>
      </c>
      <c r="I8" s="238">
        <f>+I41</f>
        <v>13.288911203557596</v>
      </c>
      <c r="J8" s="122">
        <f>J43</f>
        <v>0.93333333333333335</v>
      </c>
      <c r="K8" s="122">
        <f>K43</f>
        <v>6.6666666666666666E-2</v>
      </c>
      <c r="L8" s="122">
        <f>L43</f>
        <v>0</v>
      </c>
      <c r="N8"/>
      <c r="O8"/>
      <c r="P8"/>
      <c r="Q8"/>
      <c r="R8"/>
      <c r="S8"/>
      <c r="T8"/>
    </row>
    <row r="9" spans="1:20" s="13" customFormat="1" x14ac:dyDescent="0.25">
      <c r="A9" s="151"/>
      <c r="B9" s="17" t="s">
        <v>10</v>
      </c>
      <c r="C9" s="235">
        <f>G57</f>
        <v>24900</v>
      </c>
      <c r="D9" s="236"/>
      <c r="E9" s="237">
        <f>E58</f>
        <v>2950</v>
      </c>
      <c r="F9" s="237">
        <f>F58</f>
        <v>607.14285714285711</v>
      </c>
      <c r="G9" s="237">
        <f>G58</f>
        <v>3557.1428571428573</v>
      </c>
      <c r="H9" s="238">
        <f>H58</f>
        <v>14.06675749318801</v>
      </c>
      <c r="I9" s="238">
        <f>I58</f>
        <v>16.961852861035421</v>
      </c>
      <c r="J9" s="122">
        <f>J60</f>
        <v>0.14285714285714285</v>
      </c>
      <c r="K9" s="122">
        <f>K60</f>
        <v>0.42857142857142855</v>
      </c>
      <c r="L9" s="122">
        <f>L60</f>
        <v>0.14285714285714285</v>
      </c>
      <c r="N9"/>
      <c r="O9"/>
      <c r="P9"/>
      <c r="Q9"/>
      <c r="R9"/>
      <c r="S9"/>
      <c r="T9"/>
    </row>
    <row r="10" spans="1:20" s="13" customFormat="1" x14ac:dyDescent="0.25">
      <c r="A10" s="151"/>
      <c r="B10" s="17" t="s">
        <v>11</v>
      </c>
      <c r="C10" s="235">
        <f>G71</f>
        <v>14309</v>
      </c>
      <c r="D10" s="236"/>
      <c r="E10" s="237">
        <f>E72</f>
        <v>3277.25</v>
      </c>
      <c r="F10" s="237">
        <f>F72</f>
        <v>300</v>
      </c>
      <c r="G10" s="237">
        <f>G72</f>
        <v>3577.25</v>
      </c>
      <c r="H10" s="238">
        <f>H72</f>
        <v>13.458932238193018</v>
      </c>
      <c r="I10" s="238">
        <f>I72</f>
        <v>14.690965092402465</v>
      </c>
      <c r="J10" s="122">
        <f>J74</f>
        <v>0.25</v>
      </c>
      <c r="K10" s="122">
        <f>K74</f>
        <v>0.75</v>
      </c>
      <c r="L10" s="122">
        <f>L74</f>
        <v>0</v>
      </c>
      <c r="N10"/>
      <c r="O10"/>
      <c r="P10"/>
      <c r="Q10"/>
      <c r="R10"/>
      <c r="S10"/>
      <c r="T10"/>
    </row>
    <row r="11" spans="1:20" s="13" customFormat="1" x14ac:dyDescent="0.25">
      <c r="A11" s="151"/>
      <c r="B11" s="17" t="s">
        <v>12</v>
      </c>
      <c r="C11" s="235">
        <f>G95</f>
        <v>90398</v>
      </c>
      <c r="D11" s="236"/>
      <c r="E11" s="237">
        <f>E96</f>
        <v>5525.5714285714284</v>
      </c>
      <c r="F11" s="237">
        <f>F96</f>
        <v>931.42857142857144</v>
      </c>
      <c r="G11" s="237">
        <f>G96</f>
        <v>6457</v>
      </c>
      <c r="H11" s="238">
        <f>H96</f>
        <v>11.389575971731448</v>
      </c>
      <c r="I11" s="238">
        <f>I96</f>
        <v>13.309481743227327</v>
      </c>
      <c r="J11" s="122">
        <f>J98</f>
        <v>0.7142857142857143</v>
      </c>
      <c r="K11" s="122">
        <f>K98</f>
        <v>0.21428571428571427</v>
      </c>
      <c r="L11" s="122">
        <f>L98</f>
        <v>7.1428571428571425E-2</v>
      </c>
      <c r="N11"/>
      <c r="O11"/>
      <c r="P11"/>
      <c r="Q11"/>
      <c r="R11"/>
      <c r="S11"/>
      <c r="T11"/>
    </row>
    <row r="12" spans="1:20" s="13" customFormat="1" x14ac:dyDescent="0.25">
      <c r="A12" s="151"/>
      <c r="B12" s="17" t="s">
        <v>13</v>
      </c>
      <c r="C12" s="235">
        <f>G111</f>
        <v>22220</v>
      </c>
      <c r="D12" s="236"/>
      <c r="E12" s="237">
        <f>E112</f>
        <v>3670</v>
      </c>
      <c r="F12" s="237">
        <f>F112</f>
        <v>33.333333333333336</v>
      </c>
      <c r="G12" s="237">
        <f>G112</f>
        <v>3703.3333333333335</v>
      </c>
      <c r="H12" s="238">
        <f>H112</f>
        <v>17.587859424920129</v>
      </c>
      <c r="I12" s="238">
        <f>I112</f>
        <v>17.747603833865814</v>
      </c>
      <c r="J12" s="122">
        <f>J114</f>
        <v>0.4</v>
      </c>
      <c r="K12" s="122">
        <f>K114</f>
        <v>0.6</v>
      </c>
      <c r="L12" s="122">
        <f>L114</f>
        <v>0</v>
      </c>
      <c r="N12"/>
      <c r="O12"/>
      <c r="P12"/>
      <c r="Q12"/>
      <c r="R12"/>
      <c r="S12"/>
      <c r="T12"/>
    </row>
    <row r="13" spans="1:20" s="13" customFormat="1" x14ac:dyDescent="0.25">
      <c r="A13" s="151"/>
      <c r="B13" s="17" t="s">
        <v>14</v>
      </c>
      <c r="C13" s="235">
        <f>G169</f>
        <v>213933</v>
      </c>
      <c r="D13" s="236"/>
      <c r="E13" s="237">
        <f>E170</f>
        <v>4010.3829787234044</v>
      </c>
      <c r="F13" s="237">
        <f>F170</f>
        <v>541.38297872340422</v>
      </c>
      <c r="G13" s="237">
        <f>G170</f>
        <v>4551.7659574468089</v>
      </c>
      <c r="H13" s="238">
        <f>H170</f>
        <v>15.177389483855382</v>
      </c>
      <c r="I13" s="238">
        <f>I170</f>
        <v>17.226266205008454</v>
      </c>
      <c r="J13" s="122">
        <f>J172</f>
        <v>0.52173913043478259</v>
      </c>
      <c r="K13" s="122">
        <f>K172</f>
        <v>0.43478260869565216</v>
      </c>
      <c r="L13" s="122">
        <f>L172</f>
        <v>4.3478260869565216E-2</v>
      </c>
      <c r="N13"/>
      <c r="O13"/>
      <c r="P13"/>
      <c r="Q13"/>
      <c r="R13"/>
      <c r="S13"/>
      <c r="T13"/>
    </row>
    <row r="14" spans="1:20" s="13" customFormat="1" x14ac:dyDescent="0.25">
      <c r="A14" s="151"/>
      <c r="B14" s="20" t="s">
        <v>15</v>
      </c>
      <c r="C14" s="239">
        <f>SUM(C8:D13)</f>
        <v>458397</v>
      </c>
      <c r="D14" s="240"/>
      <c r="E14" s="241">
        <f>(E40+E57+E71+E95+E111+E169)/E19</f>
        <v>4426.8</v>
      </c>
      <c r="F14" s="241">
        <f>(F40+F57+F71+F95+F111+F169)/F19</f>
        <v>647.5</v>
      </c>
      <c r="G14" s="241">
        <f>(G40+G57+G71+G95+G111+G169)/G19</f>
        <v>5093.3</v>
      </c>
      <c r="H14" s="242">
        <v>13.34</v>
      </c>
      <c r="I14" s="242">
        <v>15.34</v>
      </c>
      <c r="J14" s="131">
        <f>(J40+J57+J71+J95+J111+J169)/J19</f>
        <v>0.5714285714285714</v>
      </c>
      <c r="K14" s="131">
        <f>(K40+K57+K71+K95+K111+K169)/K19</f>
        <v>0.36263736263736263</v>
      </c>
      <c r="L14" s="131">
        <f>(L40+L57+L71+L95+L111+L169)/L19</f>
        <v>4.3956043956043959E-2</v>
      </c>
      <c r="N14"/>
      <c r="O14"/>
      <c r="P14"/>
      <c r="Q14"/>
      <c r="R14"/>
      <c r="S14"/>
      <c r="T14"/>
    </row>
    <row r="15" spans="1:20" s="13" customFormat="1" x14ac:dyDescent="0.25">
      <c r="A15" s="151"/>
      <c r="B15" s="243"/>
      <c r="C15" s="244"/>
      <c r="D15" s="244"/>
      <c r="E15" s="245"/>
      <c r="F15" s="245"/>
      <c r="G15" s="245"/>
      <c r="H15" s="246"/>
      <c r="I15" s="247"/>
      <c r="J15" s="151"/>
      <c r="K15" s="151"/>
      <c r="L15" s="151"/>
      <c r="N15"/>
      <c r="O15"/>
      <c r="P15"/>
      <c r="Q15"/>
      <c r="R15"/>
      <c r="S15"/>
      <c r="T15"/>
    </row>
    <row r="16" spans="1:20" s="13" customFormat="1" x14ac:dyDescent="0.25">
      <c r="A16" s="248" t="s">
        <v>16</v>
      </c>
      <c r="B16" s="243"/>
      <c r="C16" s="244"/>
      <c r="D16" s="244"/>
      <c r="E16" s="245"/>
      <c r="F16" s="245"/>
      <c r="G16" s="245"/>
      <c r="H16" s="246"/>
      <c r="I16" s="246"/>
      <c r="J16" s="151"/>
      <c r="K16" s="151"/>
      <c r="L16" s="151"/>
      <c r="N16"/>
      <c r="O16"/>
      <c r="P16"/>
      <c r="Q16"/>
      <c r="R16"/>
      <c r="S16"/>
      <c r="T16"/>
    </row>
    <row r="17" spans="1:20" s="141" customFormat="1" ht="12.75" customHeight="1" x14ac:dyDescent="0.25">
      <c r="A17" s="249"/>
      <c r="B17" s="250"/>
      <c r="C17" s="250"/>
      <c r="D17" s="251"/>
      <c r="E17" s="252" t="s">
        <v>497</v>
      </c>
      <c r="F17" s="253"/>
      <c r="G17" s="254"/>
      <c r="H17" s="255" t="s">
        <v>510</v>
      </c>
      <c r="I17" s="256"/>
      <c r="J17" s="257" t="s">
        <v>502</v>
      </c>
      <c r="K17" s="258"/>
      <c r="L17" s="258"/>
      <c r="N17"/>
      <c r="O17"/>
      <c r="P17"/>
      <c r="Q17"/>
      <c r="R17"/>
      <c r="S17"/>
      <c r="T17"/>
    </row>
    <row r="18" spans="1:20" s="141" customFormat="1" ht="26.25" x14ac:dyDescent="0.25">
      <c r="A18" s="30" t="s">
        <v>18</v>
      </c>
      <c r="B18" s="30" t="s">
        <v>20</v>
      </c>
      <c r="C18" s="30" t="s">
        <v>22</v>
      </c>
      <c r="D18" s="32" t="s">
        <v>4</v>
      </c>
      <c r="E18" s="259" t="s">
        <v>511</v>
      </c>
      <c r="F18" s="259" t="s">
        <v>504</v>
      </c>
      <c r="G18" s="259" t="s">
        <v>512</v>
      </c>
      <c r="H18" s="260" t="s">
        <v>503</v>
      </c>
      <c r="I18" s="260" t="s">
        <v>506</v>
      </c>
      <c r="J18" s="261" t="s">
        <v>507</v>
      </c>
      <c r="K18" s="262" t="s">
        <v>508</v>
      </c>
      <c r="L18" s="262" t="s">
        <v>509</v>
      </c>
      <c r="N18"/>
      <c r="O18"/>
      <c r="P18"/>
      <c r="Q18"/>
      <c r="R18"/>
      <c r="S18"/>
      <c r="T18"/>
    </row>
    <row r="19" spans="1:20" s="141" customFormat="1" x14ac:dyDescent="0.25">
      <c r="A19" s="263" t="s">
        <v>513</v>
      </c>
      <c r="B19" s="138"/>
      <c r="C19" s="139"/>
      <c r="D19" s="264">
        <f t="shared" ref="D19:L19" si="0">+D24+D49+D66+D80+D104+D120</f>
        <v>94</v>
      </c>
      <c r="E19" s="264">
        <f t="shared" si="0"/>
        <v>90</v>
      </c>
      <c r="F19" s="264">
        <f t="shared" si="0"/>
        <v>90</v>
      </c>
      <c r="G19" s="264">
        <f t="shared" si="0"/>
        <v>90</v>
      </c>
      <c r="H19" s="264">
        <f t="shared" si="0"/>
        <v>90</v>
      </c>
      <c r="I19" s="265">
        <f t="shared" si="0"/>
        <v>90</v>
      </c>
      <c r="J19" s="264">
        <f t="shared" si="0"/>
        <v>91</v>
      </c>
      <c r="K19" s="264">
        <f t="shared" si="0"/>
        <v>91</v>
      </c>
      <c r="L19" s="264">
        <f t="shared" si="0"/>
        <v>91</v>
      </c>
      <c r="N19"/>
      <c r="O19"/>
      <c r="P19"/>
      <c r="Q19"/>
      <c r="R19"/>
      <c r="S19"/>
      <c r="T19"/>
    </row>
    <row r="20" spans="1:20" s="13" customFormat="1" x14ac:dyDescent="0.25">
      <c r="A20" s="151"/>
      <c r="B20" s="151"/>
      <c r="C20" s="151"/>
      <c r="D20" s="266"/>
      <c r="E20" s="245"/>
      <c r="F20" s="215"/>
      <c r="G20" s="245"/>
      <c r="H20" s="246"/>
      <c r="I20" s="246"/>
      <c r="J20" s="151"/>
      <c r="K20" s="151"/>
      <c r="L20" s="151"/>
      <c r="N20"/>
      <c r="O20"/>
      <c r="P20"/>
      <c r="Q20"/>
      <c r="R20"/>
      <c r="S20"/>
      <c r="T20"/>
    </row>
    <row r="21" spans="1:20" s="100" customFormat="1" ht="15" customHeight="1" x14ac:dyDescent="0.25">
      <c r="A21" s="267" t="s">
        <v>9</v>
      </c>
      <c r="B21" s="268"/>
      <c r="C21" s="268"/>
      <c r="D21" s="269"/>
      <c r="E21" s="270"/>
      <c r="F21" s="271"/>
      <c r="G21" s="272"/>
      <c r="H21" s="273"/>
      <c r="I21" s="273"/>
      <c r="J21" s="274"/>
      <c r="K21" s="274"/>
      <c r="L21" s="275"/>
      <c r="N21"/>
      <c r="O21"/>
      <c r="P21"/>
      <c r="Q21"/>
      <c r="R21"/>
      <c r="S21"/>
      <c r="T21"/>
    </row>
    <row r="22" spans="1:20" s="141" customFormat="1" ht="12.75" customHeight="1" x14ac:dyDescent="0.25">
      <c r="A22" s="276"/>
      <c r="B22" s="277"/>
      <c r="C22" s="277"/>
      <c r="D22" s="278"/>
      <c r="E22" s="239" t="s">
        <v>497</v>
      </c>
      <c r="F22" s="224"/>
      <c r="G22" s="225"/>
      <c r="H22" s="279" t="s">
        <v>510</v>
      </c>
      <c r="I22" s="280"/>
      <c r="J22" s="281" t="s">
        <v>502</v>
      </c>
      <c r="K22" s="282"/>
      <c r="L22" s="282"/>
      <c r="N22"/>
      <c r="O22"/>
      <c r="P22"/>
      <c r="Q22"/>
      <c r="R22"/>
      <c r="S22"/>
      <c r="T22"/>
    </row>
    <row r="23" spans="1:20" s="141" customFormat="1" ht="26.25" x14ac:dyDescent="0.25">
      <c r="A23" s="283" t="s">
        <v>18</v>
      </c>
      <c r="B23" s="283" t="s">
        <v>20</v>
      </c>
      <c r="C23" s="283" t="s">
        <v>22</v>
      </c>
      <c r="D23" s="284" t="s">
        <v>4</v>
      </c>
      <c r="E23" s="285" t="s">
        <v>511</v>
      </c>
      <c r="F23" s="285" t="s">
        <v>504</v>
      </c>
      <c r="G23" s="285" t="s">
        <v>512</v>
      </c>
      <c r="H23" s="286" t="s">
        <v>503</v>
      </c>
      <c r="I23" s="286" t="s">
        <v>506</v>
      </c>
      <c r="J23" s="287" t="s">
        <v>507</v>
      </c>
      <c r="K23" s="288" t="s">
        <v>508</v>
      </c>
      <c r="L23" s="288" t="s">
        <v>509</v>
      </c>
      <c r="N23"/>
      <c r="O23"/>
      <c r="P23"/>
      <c r="Q23"/>
      <c r="R23"/>
      <c r="S23"/>
      <c r="T23"/>
    </row>
    <row r="24" spans="1:20" s="141" customFormat="1" x14ac:dyDescent="0.25">
      <c r="A24" s="289" t="s">
        <v>513</v>
      </c>
      <c r="B24" s="290"/>
      <c r="C24" s="114"/>
      <c r="D24" s="291">
        <v>15</v>
      </c>
      <c r="E24" s="291">
        <v>12</v>
      </c>
      <c r="F24" s="291">
        <v>12</v>
      </c>
      <c r="G24" s="291">
        <v>12</v>
      </c>
      <c r="H24" s="291">
        <v>12</v>
      </c>
      <c r="I24" s="291">
        <v>12</v>
      </c>
      <c r="J24" s="291">
        <v>15</v>
      </c>
      <c r="K24" s="291">
        <v>15</v>
      </c>
      <c r="L24" s="291">
        <v>15</v>
      </c>
      <c r="N24"/>
      <c r="O24"/>
      <c r="P24"/>
      <c r="Q24"/>
      <c r="R24"/>
      <c r="S24"/>
      <c r="T24"/>
    </row>
    <row r="25" spans="1:20" x14ac:dyDescent="0.25">
      <c r="A25" s="50" t="s">
        <v>27</v>
      </c>
      <c r="B25" s="50" t="s">
        <v>29</v>
      </c>
      <c r="C25" s="51" t="s">
        <v>31</v>
      </c>
      <c r="D25" s="52">
        <v>226</v>
      </c>
      <c r="E25" s="292">
        <v>5250</v>
      </c>
      <c r="F25" s="293">
        <v>0</v>
      </c>
      <c r="G25" s="293">
        <v>5250</v>
      </c>
      <c r="H25" s="294">
        <f>+E25/D25</f>
        <v>23.23008849557522</v>
      </c>
      <c r="I25" s="294">
        <f>+G25/D25</f>
        <v>23.23008849557522</v>
      </c>
      <c r="J25" s="295" t="s">
        <v>34</v>
      </c>
      <c r="K25" s="295" t="s">
        <v>2</v>
      </c>
      <c r="L25" s="79"/>
    </row>
    <row r="26" spans="1:20" x14ac:dyDescent="0.25">
      <c r="A26" s="50" t="s">
        <v>35</v>
      </c>
      <c r="B26" s="50" t="s">
        <v>37</v>
      </c>
      <c r="C26" s="51" t="s">
        <v>31</v>
      </c>
      <c r="D26" s="52">
        <v>1212</v>
      </c>
      <c r="E26" s="292">
        <v>14500</v>
      </c>
      <c r="F26" s="293">
        <v>1200</v>
      </c>
      <c r="G26" s="293">
        <v>15700</v>
      </c>
      <c r="H26" s="294">
        <f t="shared" ref="H26:H34" si="1">+E26/D26</f>
        <v>11.963696369636963</v>
      </c>
      <c r="I26" s="294">
        <f t="shared" ref="I26:I34" si="2">+G26/D26</f>
        <v>12.953795379537954</v>
      </c>
      <c r="J26" s="53" t="s">
        <v>34</v>
      </c>
      <c r="K26" s="295" t="s">
        <v>2</v>
      </c>
      <c r="L26" s="79"/>
    </row>
    <row r="27" spans="1:20" x14ac:dyDescent="0.25">
      <c r="A27" s="50" t="s">
        <v>35</v>
      </c>
      <c r="B27" s="50" t="s">
        <v>42</v>
      </c>
      <c r="C27" s="51" t="s">
        <v>31</v>
      </c>
      <c r="D27" s="52">
        <v>1206</v>
      </c>
      <c r="E27" s="292">
        <v>10000</v>
      </c>
      <c r="F27" s="293">
        <v>0</v>
      </c>
      <c r="G27" s="293">
        <v>10000</v>
      </c>
      <c r="H27" s="294">
        <f t="shared" si="1"/>
        <v>8.291873963515755</v>
      </c>
      <c r="I27" s="294">
        <f t="shared" si="2"/>
        <v>8.291873963515755</v>
      </c>
      <c r="J27" s="53" t="s">
        <v>34</v>
      </c>
      <c r="K27" s="295" t="s">
        <v>2</v>
      </c>
      <c r="L27" s="79"/>
    </row>
    <row r="28" spans="1:20" x14ac:dyDescent="0.25">
      <c r="A28" s="50" t="s">
        <v>35</v>
      </c>
      <c r="B28" s="50" t="s">
        <v>46</v>
      </c>
      <c r="C28" s="51" t="s">
        <v>31</v>
      </c>
      <c r="D28" s="52">
        <v>150</v>
      </c>
      <c r="E28" s="292">
        <v>2567</v>
      </c>
      <c r="F28" s="293">
        <v>0</v>
      </c>
      <c r="G28" s="293">
        <v>2567</v>
      </c>
      <c r="H28" s="296">
        <f t="shared" si="1"/>
        <v>17.113333333333333</v>
      </c>
      <c r="I28" s="296">
        <f t="shared" si="2"/>
        <v>17.113333333333333</v>
      </c>
      <c r="J28" s="53" t="s">
        <v>34</v>
      </c>
      <c r="K28" s="295" t="s">
        <v>2</v>
      </c>
      <c r="L28" s="79"/>
    </row>
    <row r="29" spans="1:20" x14ac:dyDescent="0.25">
      <c r="A29" s="50" t="s">
        <v>49</v>
      </c>
      <c r="B29" s="50" t="s">
        <v>51</v>
      </c>
      <c r="C29" s="51" t="s">
        <v>31</v>
      </c>
      <c r="D29" s="52">
        <v>317</v>
      </c>
      <c r="E29" s="297" t="s">
        <v>514</v>
      </c>
      <c r="F29" s="297" t="s">
        <v>514</v>
      </c>
      <c r="G29" s="297" t="s">
        <v>514</v>
      </c>
      <c r="H29" s="298" t="s">
        <v>514</v>
      </c>
      <c r="I29" s="298" t="s">
        <v>514</v>
      </c>
      <c r="J29" s="295" t="s">
        <v>34</v>
      </c>
      <c r="K29" s="53" t="s">
        <v>2</v>
      </c>
      <c r="L29" s="79"/>
    </row>
    <row r="30" spans="1:20" x14ac:dyDescent="0.25">
      <c r="A30" s="50" t="s">
        <v>55</v>
      </c>
      <c r="B30" s="50" t="s">
        <v>57</v>
      </c>
      <c r="C30" s="51" t="s">
        <v>31</v>
      </c>
      <c r="D30" s="52">
        <v>1112</v>
      </c>
      <c r="E30" s="298" t="s">
        <v>514</v>
      </c>
      <c r="F30" s="298" t="s">
        <v>514</v>
      </c>
      <c r="G30" s="298" t="s">
        <v>514</v>
      </c>
      <c r="H30" s="298" t="s">
        <v>514</v>
      </c>
      <c r="I30" s="298" t="s">
        <v>514</v>
      </c>
      <c r="J30" s="53" t="s">
        <v>34</v>
      </c>
      <c r="K30" s="295" t="s">
        <v>2</v>
      </c>
      <c r="L30" s="79"/>
    </row>
    <row r="31" spans="1:20" x14ac:dyDescent="0.25">
      <c r="A31" s="50" t="s">
        <v>61</v>
      </c>
      <c r="B31" s="50" t="s">
        <v>63</v>
      </c>
      <c r="C31" s="51" t="s">
        <v>31</v>
      </c>
      <c r="D31" s="52">
        <v>846</v>
      </c>
      <c r="E31" s="299">
        <v>6000</v>
      </c>
      <c r="F31" s="299">
        <v>1000</v>
      </c>
      <c r="G31" s="299">
        <v>7000</v>
      </c>
      <c r="H31" s="300">
        <f>+E31/D31</f>
        <v>7.0921985815602833</v>
      </c>
      <c r="I31" s="300">
        <f>+F31/D31</f>
        <v>1.1820330969267139</v>
      </c>
      <c r="J31" s="295" t="s">
        <v>34</v>
      </c>
      <c r="K31" s="53" t="s">
        <v>2</v>
      </c>
      <c r="L31" s="79"/>
    </row>
    <row r="32" spans="1:20" x14ac:dyDescent="0.25">
      <c r="A32" s="50" t="s">
        <v>67</v>
      </c>
      <c r="B32" s="50" t="s">
        <v>69</v>
      </c>
      <c r="C32" s="51" t="s">
        <v>31</v>
      </c>
      <c r="D32" s="52">
        <v>604</v>
      </c>
      <c r="E32" s="299">
        <v>6000</v>
      </c>
      <c r="F32" s="299">
        <v>3240</v>
      </c>
      <c r="G32" s="299">
        <v>9240</v>
      </c>
      <c r="H32" s="300">
        <f>+E32/D32</f>
        <v>9.9337748344370862</v>
      </c>
      <c r="I32" s="300">
        <f>+G32/D32</f>
        <v>15.298013245033113</v>
      </c>
      <c r="J32" s="53" t="s">
        <v>34</v>
      </c>
      <c r="K32" s="295" t="s">
        <v>2</v>
      </c>
      <c r="L32" s="79"/>
    </row>
    <row r="33" spans="1:20" x14ac:dyDescent="0.25">
      <c r="A33" s="50" t="s">
        <v>73</v>
      </c>
      <c r="B33" s="50" t="s">
        <v>75</v>
      </c>
      <c r="C33" s="51" t="s">
        <v>31</v>
      </c>
      <c r="D33" s="52">
        <v>276</v>
      </c>
      <c r="E33" s="297" t="s">
        <v>514</v>
      </c>
      <c r="F33" s="297" t="s">
        <v>514</v>
      </c>
      <c r="G33" s="297" t="s">
        <v>514</v>
      </c>
      <c r="H33" s="298" t="s">
        <v>514</v>
      </c>
      <c r="I33" s="298" t="s">
        <v>514</v>
      </c>
      <c r="J33" s="53" t="s">
        <v>34</v>
      </c>
      <c r="K33" s="295" t="s">
        <v>2</v>
      </c>
      <c r="L33" s="79" t="s">
        <v>2</v>
      </c>
    </row>
    <row r="34" spans="1:20" x14ac:dyDescent="0.25">
      <c r="A34" s="50" t="s">
        <v>79</v>
      </c>
      <c r="B34" s="50" t="s">
        <v>81</v>
      </c>
      <c r="C34" s="51" t="s">
        <v>31</v>
      </c>
      <c r="D34" s="52">
        <v>1001</v>
      </c>
      <c r="E34" s="301">
        <v>11170</v>
      </c>
      <c r="F34" s="302">
        <v>0</v>
      </c>
      <c r="G34" s="299">
        <v>11170</v>
      </c>
      <c r="H34" s="300">
        <f t="shared" si="1"/>
        <v>11.15884115884116</v>
      </c>
      <c r="I34" s="300">
        <f t="shared" si="2"/>
        <v>11.15884115884116</v>
      </c>
      <c r="J34" s="53" t="s">
        <v>2</v>
      </c>
      <c r="K34" s="295" t="s">
        <v>34</v>
      </c>
      <c r="L34" s="79"/>
    </row>
    <row r="35" spans="1:20" x14ac:dyDescent="0.25">
      <c r="A35" s="50" t="s">
        <v>85</v>
      </c>
      <c r="B35" s="50" t="s">
        <v>87</v>
      </c>
      <c r="C35" s="51" t="s">
        <v>31</v>
      </c>
      <c r="D35" s="52">
        <v>150</v>
      </c>
      <c r="E35" s="301">
        <v>1500</v>
      </c>
      <c r="F35" s="302">
        <v>1250</v>
      </c>
      <c r="G35" s="299">
        <v>2750</v>
      </c>
      <c r="H35" s="300">
        <f>+E35/D35</f>
        <v>10</v>
      </c>
      <c r="I35" s="300">
        <f>+G35/D35</f>
        <v>18.333333333333332</v>
      </c>
      <c r="J35" s="53" t="s">
        <v>34</v>
      </c>
      <c r="K35" s="295" t="s">
        <v>2</v>
      </c>
      <c r="L35" s="79"/>
    </row>
    <row r="36" spans="1:20" x14ac:dyDescent="0.25">
      <c r="A36" s="50" t="s">
        <v>91</v>
      </c>
      <c r="B36" s="50" t="s">
        <v>93</v>
      </c>
      <c r="C36" s="51" t="s">
        <v>31</v>
      </c>
      <c r="D36" s="52">
        <v>771</v>
      </c>
      <c r="E36" s="300">
        <v>2000</v>
      </c>
      <c r="F36" s="303">
        <v>500</v>
      </c>
      <c r="G36" s="300">
        <v>2500</v>
      </c>
      <c r="H36" s="300">
        <f>E36/D36</f>
        <v>2.5940337224383918</v>
      </c>
      <c r="I36" s="300">
        <f>G36/D36</f>
        <v>3.2425421530479897</v>
      </c>
      <c r="J36" s="295" t="s">
        <v>34</v>
      </c>
      <c r="K36" s="295" t="s">
        <v>2</v>
      </c>
      <c r="L36" s="79" t="s">
        <v>2</v>
      </c>
    </row>
    <row r="37" spans="1:20" x14ac:dyDescent="0.25">
      <c r="A37" s="50" t="s">
        <v>97</v>
      </c>
      <c r="B37" s="50" t="s">
        <v>99</v>
      </c>
      <c r="C37" s="51" t="s">
        <v>31</v>
      </c>
      <c r="D37" s="52">
        <v>230</v>
      </c>
      <c r="E37" s="299">
        <v>6000</v>
      </c>
      <c r="F37" s="299">
        <v>6000</v>
      </c>
      <c r="G37" s="299">
        <v>12000</v>
      </c>
      <c r="H37" s="300">
        <f>+E37/D37</f>
        <v>26.086956521739129</v>
      </c>
      <c r="I37" s="300">
        <f>+G37/D37</f>
        <v>52.173913043478258</v>
      </c>
      <c r="J37" s="53" t="s">
        <v>34</v>
      </c>
      <c r="K37" s="295" t="s">
        <v>2</v>
      </c>
      <c r="L37" s="79"/>
    </row>
    <row r="38" spans="1:20" x14ac:dyDescent="0.25">
      <c r="A38" s="50" t="s">
        <v>103</v>
      </c>
      <c r="B38" s="50" t="s">
        <v>105</v>
      </c>
      <c r="C38" s="51" t="s">
        <v>31</v>
      </c>
      <c r="D38" s="52">
        <v>339</v>
      </c>
      <c r="E38" s="300">
        <v>8800</v>
      </c>
      <c r="F38" s="300">
        <v>450</v>
      </c>
      <c r="G38" s="299">
        <v>9250</v>
      </c>
      <c r="H38" s="300">
        <f>+E38/D38</f>
        <v>25.958702064896755</v>
      </c>
      <c r="I38" s="300">
        <f t="shared" ref="I38" si="3">+G38/D38</f>
        <v>27.286135693215339</v>
      </c>
      <c r="J38" s="295" t="s">
        <v>34</v>
      </c>
      <c r="K38" s="53" t="s">
        <v>2</v>
      </c>
      <c r="L38" s="79"/>
    </row>
    <row r="39" spans="1:20" x14ac:dyDescent="0.25">
      <c r="A39" s="50" t="s">
        <v>109</v>
      </c>
      <c r="B39" s="50" t="s">
        <v>111</v>
      </c>
      <c r="C39" s="51" t="s">
        <v>31</v>
      </c>
      <c r="D39" s="52">
        <v>236</v>
      </c>
      <c r="E39" s="299">
        <v>3000</v>
      </c>
      <c r="F39" s="299">
        <v>500</v>
      </c>
      <c r="G39" s="299">
        <v>5210</v>
      </c>
      <c r="H39" s="300">
        <f>+E39/D39</f>
        <v>12.711864406779661</v>
      </c>
      <c r="I39" s="300">
        <f>+G39/D39</f>
        <v>22.076271186440678</v>
      </c>
      <c r="J39" s="53" t="s">
        <v>34</v>
      </c>
      <c r="K39" s="295" t="s">
        <v>2</v>
      </c>
      <c r="L39" s="79"/>
    </row>
    <row r="40" spans="1:20" x14ac:dyDescent="0.25">
      <c r="A40" s="175"/>
      <c r="B40" s="176"/>
      <c r="C40" s="177" t="s">
        <v>6</v>
      </c>
      <c r="D40" s="84">
        <f>SUM(D25:D39)</f>
        <v>8676</v>
      </c>
      <c r="E40" s="304">
        <f>SUM(E25:E39)</f>
        <v>76787</v>
      </c>
      <c r="F40" s="304">
        <f>SUM(F25:F39)</f>
        <v>14140</v>
      </c>
      <c r="G40" s="304">
        <f>SUM(G25:G39)</f>
        <v>92637</v>
      </c>
      <c r="H40" s="305"/>
      <c r="I40" s="305"/>
      <c r="J40" s="163">
        <v>14</v>
      </c>
      <c r="K40" s="163">
        <v>1</v>
      </c>
      <c r="L40" s="163">
        <v>0</v>
      </c>
    </row>
    <row r="41" spans="1:20" x14ac:dyDescent="0.25">
      <c r="A41" s="179"/>
      <c r="B41" s="180"/>
      <c r="C41" s="181" t="s">
        <v>7</v>
      </c>
      <c r="D41" s="84">
        <f>AVERAGE(D25:D39)</f>
        <v>578.4</v>
      </c>
      <c r="E41" s="304">
        <f>AVERAGE(E25:E39)</f>
        <v>6398.916666666667</v>
      </c>
      <c r="F41" s="304">
        <f>AVERAGE(F25:F39)</f>
        <v>1178.3333333333333</v>
      </c>
      <c r="G41" s="304">
        <f>AVERAGE(G25:G39)</f>
        <v>7719.75</v>
      </c>
      <c r="H41" s="305">
        <f>+E40/(D40-D33-D30-D29)</f>
        <v>11.015205852818822</v>
      </c>
      <c r="I41" s="305">
        <f>+G40/(D40-D33-D30-D29)</f>
        <v>13.288911203557596</v>
      </c>
      <c r="J41" s="287"/>
      <c r="K41" s="287"/>
      <c r="L41" s="287"/>
    </row>
    <row r="42" spans="1:20" x14ac:dyDescent="0.25">
      <c r="A42" s="179"/>
      <c r="B42" s="180"/>
      <c r="C42" s="181" t="s">
        <v>8</v>
      </c>
      <c r="D42" s="84">
        <f t="shared" ref="D42:I42" si="4">MEDIAN(D25:D39)</f>
        <v>339</v>
      </c>
      <c r="E42" s="304">
        <f t="shared" si="4"/>
        <v>6000</v>
      </c>
      <c r="F42" s="304">
        <f t="shared" si="4"/>
        <v>500</v>
      </c>
      <c r="G42" s="304">
        <f t="shared" si="4"/>
        <v>8120</v>
      </c>
      <c r="H42" s="305">
        <f t="shared" si="4"/>
        <v>11.561268764239061</v>
      </c>
      <c r="I42" s="305">
        <f t="shared" si="4"/>
        <v>16.205673289183224</v>
      </c>
      <c r="J42" s="287"/>
      <c r="K42" s="287"/>
      <c r="L42" s="287"/>
    </row>
    <row r="43" spans="1:20" x14ac:dyDescent="0.25">
      <c r="A43" s="182"/>
      <c r="B43" s="183"/>
      <c r="C43" s="181" t="s">
        <v>482</v>
      </c>
      <c r="D43" s="184"/>
      <c r="E43" s="304"/>
      <c r="F43" s="304"/>
      <c r="G43" s="304"/>
      <c r="H43" s="305"/>
      <c r="I43" s="305"/>
      <c r="J43" s="306">
        <f>+J40/J24</f>
        <v>0.93333333333333335</v>
      </c>
      <c r="K43" s="306">
        <f>+K40/K24</f>
        <v>6.6666666666666666E-2</v>
      </c>
      <c r="L43" s="306">
        <f>+L40/L24</f>
        <v>0</v>
      </c>
    </row>
    <row r="44" spans="1:20" x14ac:dyDescent="0.25">
      <c r="A44" s="307"/>
      <c r="B44" s="187"/>
      <c r="C44" s="308"/>
      <c r="D44" s="309"/>
      <c r="E44" s="310"/>
      <c r="F44" s="310"/>
      <c r="G44" s="310"/>
      <c r="H44" s="311"/>
      <c r="I44" s="311"/>
      <c r="J44" s="307"/>
      <c r="K44" s="307"/>
      <c r="L44" s="307"/>
    </row>
    <row r="45" spans="1:20" x14ac:dyDescent="0.25">
      <c r="A45" s="307"/>
      <c r="B45" s="187"/>
      <c r="C45" s="308"/>
      <c r="D45" s="309"/>
      <c r="E45" s="310"/>
      <c r="F45" s="310"/>
      <c r="G45" s="310"/>
      <c r="H45" s="311"/>
      <c r="I45" s="311"/>
      <c r="J45" s="307"/>
      <c r="K45" s="307"/>
      <c r="L45" s="307"/>
    </row>
    <row r="46" spans="1:20" s="100" customFormat="1" ht="15" customHeight="1" x14ac:dyDescent="0.25">
      <c r="A46" s="267" t="s">
        <v>10</v>
      </c>
      <c r="B46" s="268"/>
      <c r="C46" s="268"/>
      <c r="D46" s="269"/>
      <c r="E46" s="270"/>
      <c r="F46" s="271"/>
      <c r="G46" s="272"/>
      <c r="H46" s="273"/>
      <c r="I46" s="273"/>
      <c r="J46" s="274"/>
      <c r="K46" s="274"/>
      <c r="L46" s="275"/>
      <c r="N46"/>
      <c r="O46"/>
      <c r="P46"/>
      <c r="Q46"/>
      <c r="R46"/>
      <c r="S46"/>
      <c r="T46"/>
    </row>
    <row r="47" spans="1:20" s="141" customFormat="1" ht="12.75" customHeight="1" x14ac:dyDescent="0.25">
      <c r="A47" s="276"/>
      <c r="B47" s="277"/>
      <c r="C47" s="277"/>
      <c r="D47" s="278"/>
      <c r="E47" s="239" t="s">
        <v>497</v>
      </c>
      <c r="F47" s="224"/>
      <c r="G47" s="225"/>
      <c r="H47" s="279" t="s">
        <v>510</v>
      </c>
      <c r="I47" s="280"/>
      <c r="J47" s="281" t="s">
        <v>502</v>
      </c>
      <c r="K47" s="282"/>
      <c r="L47" s="282"/>
      <c r="N47"/>
      <c r="O47"/>
      <c r="P47"/>
      <c r="Q47"/>
      <c r="R47"/>
      <c r="S47"/>
      <c r="T47"/>
    </row>
    <row r="48" spans="1:20" s="141" customFormat="1" ht="26.25" x14ac:dyDescent="0.25">
      <c r="A48" s="283" t="s">
        <v>18</v>
      </c>
      <c r="B48" s="283" t="s">
        <v>20</v>
      </c>
      <c r="C48" s="283" t="s">
        <v>22</v>
      </c>
      <c r="D48" s="284" t="s">
        <v>4</v>
      </c>
      <c r="E48" s="285" t="s">
        <v>511</v>
      </c>
      <c r="F48" s="285" t="s">
        <v>504</v>
      </c>
      <c r="G48" s="285" t="s">
        <v>512</v>
      </c>
      <c r="H48" s="286" t="s">
        <v>503</v>
      </c>
      <c r="I48" s="286" t="s">
        <v>506</v>
      </c>
      <c r="J48" s="287" t="s">
        <v>507</v>
      </c>
      <c r="K48" s="288" t="s">
        <v>508</v>
      </c>
      <c r="L48" s="288" t="s">
        <v>509</v>
      </c>
      <c r="N48"/>
      <c r="O48"/>
      <c r="P48"/>
      <c r="Q48"/>
      <c r="R48"/>
      <c r="S48"/>
      <c r="T48"/>
    </row>
    <row r="49" spans="1:20" s="141" customFormat="1" x14ac:dyDescent="0.25">
      <c r="A49" s="289" t="s">
        <v>513</v>
      </c>
      <c r="B49" s="290"/>
      <c r="C49" s="114"/>
      <c r="D49" s="291">
        <v>7</v>
      </c>
      <c r="E49" s="291">
        <v>7</v>
      </c>
      <c r="F49" s="291">
        <v>7</v>
      </c>
      <c r="G49" s="291">
        <v>7</v>
      </c>
      <c r="H49" s="291">
        <v>7</v>
      </c>
      <c r="I49" s="291">
        <v>7</v>
      </c>
      <c r="J49" s="291">
        <v>7</v>
      </c>
      <c r="K49" s="291">
        <v>7</v>
      </c>
      <c r="L49" s="291">
        <v>7</v>
      </c>
      <c r="N49"/>
      <c r="O49"/>
      <c r="P49"/>
      <c r="Q49"/>
      <c r="R49"/>
      <c r="S49"/>
      <c r="T49"/>
    </row>
    <row r="50" spans="1:20" x14ac:dyDescent="0.25">
      <c r="A50" s="50" t="s">
        <v>116</v>
      </c>
      <c r="B50" s="50" t="s">
        <v>118</v>
      </c>
      <c r="C50" s="51" t="s">
        <v>120</v>
      </c>
      <c r="D50" s="52">
        <v>307</v>
      </c>
      <c r="E50" s="293">
        <v>2500</v>
      </c>
      <c r="F50" s="293">
        <v>0</v>
      </c>
      <c r="G50" s="293">
        <v>2500</v>
      </c>
      <c r="H50" s="296">
        <f>E50/D50</f>
        <v>8.1433224755700326</v>
      </c>
      <c r="I50" s="296">
        <f>+G50/D50</f>
        <v>8.1433224755700326</v>
      </c>
      <c r="J50" s="53" t="s">
        <v>2</v>
      </c>
      <c r="K50" s="53" t="s">
        <v>34</v>
      </c>
      <c r="L50" s="312"/>
    </row>
    <row r="51" spans="1:20" x14ac:dyDescent="0.25">
      <c r="A51" s="50" t="s">
        <v>116</v>
      </c>
      <c r="B51" s="50" t="s">
        <v>124</v>
      </c>
      <c r="C51" s="51" t="s">
        <v>120</v>
      </c>
      <c r="D51" s="52">
        <v>189</v>
      </c>
      <c r="E51" s="293">
        <v>1000</v>
      </c>
      <c r="F51" s="293">
        <v>0</v>
      </c>
      <c r="G51" s="293">
        <v>1000</v>
      </c>
      <c r="H51" s="296">
        <f>+E51/D51</f>
        <v>5.2910052910052912</v>
      </c>
      <c r="I51" s="296">
        <f>+G51/D51</f>
        <v>5.2910052910052912</v>
      </c>
      <c r="J51" s="53"/>
      <c r="K51" s="53" t="s">
        <v>34</v>
      </c>
      <c r="L51" s="312"/>
    </row>
    <row r="52" spans="1:20" x14ac:dyDescent="0.25">
      <c r="A52" s="50" t="s">
        <v>128</v>
      </c>
      <c r="B52" s="50" t="s">
        <v>130</v>
      </c>
      <c r="C52" s="51" t="s">
        <v>120</v>
      </c>
      <c r="D52" s="52">
        <v>192</v>
      </c>
      <c r="E52" s="293">
        <v>1550</v>
      </c>
      <c r="F52" s="299">
        <v>0</v>
      </c>
      <c r="G52" s="293">
        <v>1550</v>
      </c>
      <c r="H52" s="296">
        <f>+E52/D52</f>
        <v>8.0729166666666661</v>
      </c>
      <c r="I52" s="296">
        <f>+G52/D52</f>
        <v>8.0729166666666661</v>
      </c>
      <c r="J52" s="53"/>
      <c r="K52" s="53" t="s">
        <v>34</v>
      </c>
      <c r="L52" s="312"/>
    </row>
    <row r="53" spans="1:20" x14ac:dyDescent="0.25">
      <c r="A53" s="50" t="s">
        <v>134</v>
      </c>
      <c r="B53" s="50" t="s">
        <v>136</v>
      </c>
      <c r="C53" s="51" t="s">
        <v>138</v>
      </c>
      <c r="D53" s="52">
        <v>240</v>
      </c>
      <c r="E53" s="293">
        <v>7100</v>
      </c>
      <c r="F53" s="293">
        <v>750</v>
      </c>
      <c r="G53" s="293">
        <v>7850</v>
      </c>
      <c r="H53" s="296">
        <f>+E53/D53</f>
        <v>29.583333333333332</v>
      </c>
      <c r="I53" s="296">
        <f>+G53/D53</f>
        <v>32.708333333333336</v>
      </c>
      <c r="J53" s="53" t="s">
        <v>34</v>
      </c>
      <c r="K53" s="53" t="s">
        <v>2</v>
      </c>
      <c r="L53" s="312"/>
    </row>
    <row r="54" spans="1:20" x14ac:dyDescent="0.25">
      <c r="A54" s="50" t="s">
        <v>73</v>
      </c>
      <c r="B54" s="50" t="s">
        <v>142</v>
      </c>
      <c r="C54" s="51" t="s">
        <v>138</v>
      </c>
      <c r="D54" s="52">
        <v>303</v>
      </c>
      <c r="E54" s="293">
        <v>2000</v>
      </c>
      <c r="F54" s="293">
        <v>0</v>
      </c>
      <c r="G54" s="293">
        <v>2000</v>
      </c>
      <c r="H54" s="296">
        <f>E54/D54</f>
        <v>6.6006600660066006</v>
      </c>
      <c r="I54" s="296">
        <f t="shared" ref="I54:I56" si="5">+G54/D54</f>
        <v>6.6006600660066006</v>
      </c>
      <c r="J54" s="53" t="s">
        <v>2</v>
      </c>
      <c r="K54" s="53" t="s">
        <v>2</v>
      </c>
      <c r="L54" s="79" t="s">
        <v>34</v>
      </c>
    </row>
    <row r="55" spans="1:20" x14ac:dyDescent="0.25">
      <c r="A55" s="50" t="s">
        <v>61</v>
      </c>
      <c r="B55" s="50" t="s">
        <v>153</v>
      </c>
      <c r="C55" s="51" t="s">
        <v>120</v>
      </c>
      <c r="D55" s="52">
        <v>98</v>
      </c>
      <c r="E55" s="299">
        <v>5500</v>
      </c>
      <c r="F55" s="299">
        <v>3500</v>
      </c>
      <c r="G55" s="299">
        <v>9000</v>
      </c>
      <c r="H55" s="300">
        <f>+E55/D55</f>
        <v>56.122448979591837</v>
      </c>
      <c r="I55" s="300">
        <f>+G55/D55</f>
        <v>91.836734693877546</v>
      </c>
      <c r="J55" s="53" t="s">
        <v>2</v>
      </c>
      <c r="K55" s="53" t="s">
        <v>34</v>
      </c>
      <c r="L55" s="312"/>
    </row>
    <row r="56" spans="1:20" x14ac:dyDescent="0.25">
      <c r="A56" s="50" t="s">
        <v>146</v>
      </c>
      <c r="B56" s="50" t="s">
        <v>148</v>
      </c>
      <c r="C56" s="51" t="s">
        <v>138</v>
      </c>
      <c r="D56" s="52">
        <v>139</v>
      </c>
      <c r="E56" s="293">
        <v>1000</v>
      </c>
      <c r="F56" s="300">
        <v>0</v>
      </c>
      <c r="G56" s="293">
        <v>1000</v>
      </c>
      <c r="H56" s="296">
        <f>E56/D56</f>
        <v>7.1942446043165464</v>
      </c>
      <c r="I56" s="296">
        <f t="shared" si="5"/>
        <v>7.1942446043165464</v>
      </c>
      <c r="J56" s="53" t="s">
        <v>2</v>
      </c>
      <c r="K56" s="53" t="s">
        <v>34</v>
      </c>
      <c r="L56" s="312" t="s">
        <v>2</v>
      </c>
    </row>
    <row r="57" spans="1:20" x14ac:dyDescent="0.25">
      <c r="A57" s="175"/>
      <c r="B57" s="176"/>
      <c r="C57" s="313" t="s">
        <v>6</v>
      </c>
      <c r="D57" s="84">
        <f>SUM(D50:D56)</f>
        <v>1468</v>
      </c>
      <c r="E57" s="314">
        <f>SUM(E50:E56)</f>
        <v>20650</v>
      </c>
      <c r="F57" s="314">
        <f>SUM(F50:F56)</f>
        <v>4250</v>
      </c>
      <c r="G57" s="314">
        <f>SUM(G50:G56)</f>
        <v>24900</v>
      </c>
      <c r="H57" s="315"/>
      <c r="I57" s="315"/>
      <c r="J57" s="163">
        <v>1</v>
      </c>
      <c r="K57" s="163">
        <v>3</v>
      </c>
      <c r="L57" s="163">
        <v>1</v>
      </c>
    </row>
    <row r="58" spans="1:20" x14ac:dyDescent="0.25">
      <c r="A58" s="179"/>
      <c r="B58" s="180"/>
      <c r="C58" s="181" t="s">
        <v>7</v>
      </c>
      <c r="D58" s="84">
        <f>AVERAGE(D50:D56)</f>
        <v>209.71428571428572</v>
      </c>
      <c r="E58" s="314">
        <f>AVERAGE(E50:E56)</f>
        <v>2950</v>
      </c>
      <c r="F58" s="314">
        <f>AVERAGE(F50:F56)</f>
        <v>607.14285714285711</v>
      </c>
      <c r="G58" s="314">
        <f>AVERAGE(G50:G56)</f>
        <v>3557.1428571428573</v>
      </c>
      <c r="H58" s="315">
        <f>+E57/D57</f>
        <v>14.06675749318801</v>
      </c>
      <c r="I58" s="315">
        <f>+G57/D57</f>
        <v>16.961852861035421</v>
      </c>
      <c r="J58" s="316"/>
      <c r="K58" s="316"/>
      <c r="L58" s="316"/>
    </row>
    <row r="59" spans="1:20" x14ac:dyDescent="0.25">
      <c r="A59" s="179"/>
      <c r="B59" s="180"/>
      <c r="C59" s="181" t="s">
        <v>8</v>
      </c>
      <c r="D59" s="84">
        <f t="shared" ref="D59:I59" si="6">MEDIAN(D50:D56)</f>
        <v>192</v>
      </c>
      <c r="E59" s="314">
        <f t="shared" si="6"/>
        <v>2000</v>
      </c>
      <c r="F59" s="314">
        <f t="shared" si="6"/>
        <v>0</v>
      </c>
      <c r="G59" s="314">
        <f t="shared" si="6"/>
        <v>2000</v>
      </c>
      <c r="H59" s="315">
        <f t="shared" si="6"/>
        <v>8.0729166666666661</v>
      </c>
      <c r="I59" s="315">
        <f t="shared" si="6"/>
        <v>8.0729166666666661</v>
      </c>
      <c r="J59" s="316"/>
      <c r="K59" s="316"/>
      <c r="L59" s="316"/>
    </row>
    <row r="60" spans="1:20" x14ac:dyDescent="0.25">
      <c r="A60" s="182"/>
      <c r="B60" s="183"/>
      <c r="C60" s="181" t="s">
        <v>482</v>
      </c>
      <c r="D60" s="184"/>
      <c r="E60" s="314"/>
      <c r="F60" s="314"/>
      <c r="G60" s="314"/>
      <c r="H60" s="315"/>
      <c r="I60" s="315"/>
      <c r="J60" s="317">
        <f>+J57/J49</f>
        <v>0.14285714285714285</v>
      </c>
      <c r="K60" s="317">
        <f>+K57/K49</f>
        <v>0.42857142857142855</v>
      </c>
      <c r="L60" s="317">
        <f>+L57/L49</f>
        <v>0.14285714285714285</v>
      </c>
    </row>
    <row r="61" spans="1:20" x14ac:dyDescent="0.25">
      <c r="A61" s="307"/>
      <c r="B61" s="187"/>
      <c r="C61" s="308"/>
      <c r="D61" s="309"/>
      <c r="E61" s="310"/>
      <c r="F61" s="310"/>
      <c r="G61" s="310"/>
      <c r="H61" s="311"/>
      <c r="I61" s="311"/>
      <c r="J61" s="307"/>
      <c r="K61" s="307"/>
      <c r="L61" s="307"/>
    </row>
    <row r="62" spans="1:20" x14ac:dyDescent="0.25">
      <c r="A62" s="307"/>
      <c r="B62" s="187"/>
      <c r="C62" s="308"/>
      <c r="D62" s="309"/>
      <c r="E62" s="310"/>
      <c r="F62" s="310"/>
      <c r="G62" s="310"/>
      <c r="H62" s="311"/>
      <c r="I62" s="311"/>
      <c r="J62" s="307"/>
      <c r="K62" s="307"/>
      <c r="L62" s="307"/>
    </row>
    <row r="63" spans="1:20" s="100" customFormat="1" ht="15" customHeight="1" x14ac:dyDescent="0.25">
      <c r="A63" s="318" t="s">
        <v>11</v>
      </c>
      <c r="B63" s="268"/>
      <c r="C63" s="268"/>
      <c r="D63" s="269"/>
      <c r="E63" s="270"/>
      <c r="F63" s="271"/>
      <c r="G63" s="272"/>
      <c r="H63" s="273"/>
      <c r="I63" s="273"/>
      <c r="J63" s="274"/>
      <c r="K63" s="274"/>
      <c r="L63" s="275"/>
      <c r="N63"/>
      <c r="O63"/>
      <c r="P63"/>
      <c r="Q63"/>
      <c r="R63"/>
      <c r="S63"/>
      <c r="T63"/>
    </row>
    <row r="64" spans="1:20" s="141" customFormat="1" ht="12.75" customHeight="1" x14ac:dyDescent="0.25">
      <c r="A64" s="276"/>
      <c r="B64" s="277"/>
      <c r="C64" s="277"/>
      <c r="D64" s="278"/>
      <c r="E64" s="239" t="s">
        <v>497</v>
      </c>
      <c r="F64" s="224"/>
      <c r="G64" s="225"/>
      <c r="H64" s="279" t="s">
        <v>510</v>
      </c>
      <c r="I64" s="280"/>
      <c r="J64" s="281" t="s">
        <v>502</v>
      </c>
      <c r="K64" s="282"/>
      <c r="L64" s="282"/>
      <c r="N64"/>
      <c r="O64"/>
      <c r="P64"/>
      <c r="Q64"/>
      <c r="R64"/>
      <c r="S64"/>
      <c r="T64"/>
    </row>
    <row r="65" spans="1:20" s="141" customFormat="1" ht="26.25" x14ac:dyDescent="0.25">
      <c r="A65" s="283" t="s">
        <v>18</v>
      </c>
      <c r="B65" s="283" t="s">
        <v>20</v>
      </c>
      <c r="C65" s="283" t="s">
        <v>22</v>
      </c>
      <c r="D65" s="284" t="s">
        <v>4</v>
      </c>
      <c r="E65" s="285" t="s">
        <v>511</v>
      </c>
      <c r="F65" s="285" t="s">
        <v>504</v>
      </c>
      <c r="G65" s="285" t="s">
        <v>512</v>
      </c>
      <c r="H65" s="286" t="s">
        <v>503</v>
      </c>
      <c r="I65" s="286" t="s">
        <v>506</v>
      </c>
      <c r="J65" s="287" t="s">
        <v>507</v>
      </c>
      <c r="K65" s="288" t="s">
        <v>508</v>
      </c>
      <c r="L65" s="288" t="s">
        <v>509</v>
      </c>
      <c r="N65"/>
      <c r="O65"/>
      <c r="P65"/>
      <c r="Q65"/>
      <c r="R65"/>
      <c r="S65"/>
      <c r="T65"/>
    </row>
    <row r="66" spans="1:20" s="141" customFormat="1" x14ac:dyDescent="0.25">
      <c r="A66" s="289" t="s">
        <v>513</v>
      </c>
      <c r="B66" s="290"/>
      <c r="C66" s="114"/>
      <c r="D66" s="291">
        <v>4</v>
      </c>
      <c r="E66" s="291">
        <v>4</v>
      </c>
      <c r="F66" s="291">
        <v>4</v>
      </c>
      <c r="G66" s="291">
        <v>4</v>
      </c>
      <c r="H66" s="291">
        <v>4</v>
      </c>
      <c r="I66" s="291">
        <v>4</v>
      </c>
      <c r="J66" s="291">
        <v>4</v>
      </c>
      <c r="K66" s="291">
        <v>4</v>
      </c>
      <c r="L66" s="291">
        <v>4</v>
      </c>
      <c r="N66"/>
      <c r="O66"/>
      <c r="P66"/>
      <c r="Q66"/>
      <c r="R66"/>
      <c r="S66"/>
      <c r="T66"/>
    </row>
    <row r="67" spans="1:20" x14ac:dyDescent="0.25">
      <c r="A67" s="50" t="s">
        <v>157</v>
      </c>
      <c r="B67" s="50" t="s">
        <v>159</v>
      </c>
      <c r="C67" s="95" t="s">
        <v>161</v>
      </c>
      <c r="D67" s="52">
        <v>168</v>
      </c>
      <c r="E67" s="292">
        <v>5109</v>
      </c>
      <c r="F67" s="319">
        <v>0</v>
      </c>
      <c r="G67" s="292">
        <v>5109</v>
      </c>
      <c r="H67" s="296">
        <f t="shared" ref="H67:H70" si="7">+E67/D67</f>
        <v>30.410714285714285</v>
      </c>
      <c r="I67" s="296">
        <f t="shared" ref="I67:I70" si="8">+G67/D67</f>
        <v>30.410714285714285</v>
      </c>
      <c r="J67" s="79" t="s">
        <v>34</v>
      </c>
      <c r="K67" s="79" t="s">
        <v>2</v>
      </c>
      <c r="L67" s="79" t="s">
        <v>2</v>
      </c>
    </row>
    <row r="68" spans="1:20" x14ac:dyDescent="0.25">
      <c r="A68" s="50" t="s">
        <v>164</v>
      </c>
      <c r="B68" s="50" t="s">
        <v>166</v>
      </c>
      <c r="C68" s="95" t="s">
        <v>161</v>
      </c>
      <c r="D68" s="52">
        <v>121</v>
      </c>
      <c r="E68" s="292">
        <v>1000</v>
      </c>
      <c r="F68" s="292">
        <v>0</v>
      </c>
      <c r="G68" s="292">
        <v>1000</v>
      </c>
      <c r="H68" s="296">
        <f t="shared" si="7"/>
        <v>8.2644628099173545</v>
      </c>
      <c r="I68" s="296">
        <f t="shared" si="8"/>
        <v>8.2644628099173545</v>
      </c>
      <c r="J68" s="79" t="s">
        <v>2</v>
      </c>
      <c r="K68" s="79" t="s">
        <v>34</v>
      </c>
      <c r="L68" s="79"/>
    </row>
    <row r="69" spans="1:20" x14ac:dyDescent="0.25">
      <c r="A69" s="50" t="s">
        <v>170</v>
      </c>
      <c r="B69" s="50" t="s">
        <v>172</v>
      </c>
      <c r="C69" s="95" t="s">
        <v>161</v>
      </c>
      <c r="D69" s="52">
        <v>394</v>
      </c>
      <c r="E69" s="292">
        <v>6000</v>
      </c>
      <c r="F69" s="319">
        <v>1200</v>
      </c>
      <c r="G69" s="292">
        <v>7200</v>
      </c>
      <c r="H69" s="296">
        <f t="shared" si="7"/>
        <v>15.228426395939087</v>
      </c>
      <c r="I69" s="296">
        <f t="shared" si="8"/>
        <v>18.274111675126903</v>
      </c>
      <c r="J69" s="79" t="s">
        <v>2</v>
      </c>
      <c r="K69" s="79" t="s">
        <v>34</v>
      </c>
      <c r="L69" s="79"/>
    </row>
    <row r="70" spans="1:20" x14ac:dyDescent="0.25">
      <c r="A70" s="195" t="s">
        <v>176</v>
      </c>
      <c r="B70" s="195" t="s">
        <v>178</v>
      </c>
      <c r="C70" s="95" t="s">
        <v>161</v>
      </c>
      <c r="D70" s="52">
        <v>291</v>
      </c>
      <c r="E70" s="292">
        <v>1000</v>
      </c>
      <c r="F70" s="293">
        <v>0</v>
      </c>
      <c r="G70" s="292">
        <v>1000</v>
      </c>
      <c r="H70" s="296">
        <f t="shared" si="7"/>
        <v>3.4364261168384878</v>
      </c>
      <c r="I70" s="296">
        <f t="shared" si="8"/>
        <v>3.4364261168384878</v>
      </c>
      <c r="J70" s="79" t="s">
        <v>2</v>
      </c>
      <c r="K70" s="79" t="s">
        <v>34</v>
      </c>
      <c r="L70" s="79"/>
    </row>
    <row r="71" spans="1:20" x14ac:dyDescent="0.25">
      <c r="A71" s="175"/>
      <c r="B71" s="176"/>
      <c r="C71" s="177" t="s">
        <v>6</v>
      </c>
      <c r="D71" s="84">
        <f>SUM(D67:D70)</f>
        <v>974</v>
      </c>
      <c r="E71" s="304">
        <f>SUM(E67:E70)</f>
        <v>13109</v>
      </c>
      <c r="F71" s="304">
        <f>SUM(F67:F70)</f>
        <v>1200</v>
      </c>
      <c r="G71" s="304">
        <f>SUM(G67:G70)</f>
        <v>14309</v>
      </c>
      <c r="H71" s="305"/>
      <c r="I71" s="305"/>
      <c r="J71" s="163">
        <v>1</v>
      </c>
      <c r="K71" s="163">
        <v>3</v>
      </c>
      <c r="L71" s="163">
        <v>0</v>
      </c>
    </row>
    <row r="72" spans="1:20" x14ac:dyDescent="0.25">
      <c r="A72" s="179"/>
      <c r="B72" s="180"/>
      <c r="C72" s="181" t="s">
        <v>7</v>
      </c>
      <c r="D72" s="84">
        <f t="shared" ref="D72:G72" si="9">AVERAGE(D67:D70)</f>
        <v>243.5</v>
      </c>
      <c r="E72" s="304">
        <f t="shared" si="9"/>
        <v>3277.25</v>
      </c>
      <c r="F72" s="304">
        <f t="shared" si="9"/>
        <v>300</v>
      </c>
      <c r="G72" s="304">
        <f t="shared" si="9"/>
        <v>3577.25</v>
      </c>
      <c r="H72" s="305">
        <f>+E71/D71</f>
        <v>13.458932238193018</v>
      </c>
      <c r="I72" s="305">
        <f>+G71/D71</f>
        <v>14.690965092402465</v>
      </c>
      <c r="J72" s="287"/>
      <c r="K72" s="287"/>
      <c r="L72" s="287"/>
    </row>
    <row r="73" spans="1:20" x14ac:dyDescent="0.25">
      <c r="A73" s="179"/>
      <c r="B73" s="180"/>
      <c r="C73" s="181" t="s">
        <v>8</v>
      </c>
      <c r="D73" s="84">
        <f t="shared" ref="D73:I73" si="10">MEDIAN(D67:D70)</f>
        <v>229.5</v>
      </c>
      <c r="E73" s="304">
        <f t="shared" si="10"/>
        <v>3054.5</v>
      </c>
      <c r="F73" s="304">
        <f t="shared" si="10"/>
        <v>0</v>
      </c>
      <c r="G73" s="304">
        <f t="shared" si="10"/>
        <v>3054.5</v>
      </c>
      <c r="H73" s="305">
        <f t="shared" si="10"/>
        <v>11.746444602928221</v>
      </c>
      <c r="I73" s="305">
        <f t="shared" si="10"/>
        <v>13.269287242522129</v>
      </c>
      <c r="J73" s="287"/>
      <c r="K73" s="287"/>
      <c r="L73" s="287"/>
    </row>
    <row r="74" spans="1:20" x14ac:dyDescent="0.25">
      <c r="A74" s="182"/>
      <c r="B74" s="183"/>
      <c r="C74" s="181" t="s">
        <v>482</v>
      </c>
      <c r="D74" s="184"/>
      <c r="E74" s="304"/>
      <c r="F74" s="304"/>
      <c r="G74" s="304"/>
      <c r="H74" s="305"/>
      <c r="I74" s="305"/>
      <c r="J74" s="306">
        <f>+J71/J66</f>
        <v>0.25</v>
      </c>
      <c r="K74" s="306">
        <f>+K71/K66</f>
        <v>0.75</v>
      </c>
      <c r="L74" s="306">
        <v>0</v>
      </c>
    </row>
    <row r="75" spans="1:20" x14ac:dyDescent="0.25">
      <c r="A75" s="307"/>
      <c r="B75" s="187"/>
      <c r="C75" s="308"/>
      <c r="D75" s="309"/>
      <c r="E75" s="310"/>
      <c r="F75" s="310"/>
      <c r="G75" s="310"/>
      <c r="H75" s="311"/>
      <c r="I75" s="311"/>
      <c r="J75" s="307"/>
      <c r="K75" s="307"/>
      <c r="L75" s="307"/>
    </row>
    <row r="76" spans="1:20" x14ac:dyDescent="0.25">
      <c r="A76" s="307"/>
      <c r="B76" s="187"/>
      <c r="C76" s="308"/>
      <c r="D76" s="309"/>
      <c r="E76" s="310"/>
      <c r="F76" s="310"/>
      <c r="G76" s="310"/>
      <c r="H76" s="311"/>
      <c r="I76" s="311"/>
      <c r="J76" s="307"/>
      <c r="K76" s="307"/>
      <c r="L76" s="307"/>
    </row>
    <row r="77" spans="1:20" s="100" customFormat="1" ht="15" customHeight="1" x14ac:dyDescent="0.25">
      <c r="A77" s="267" t="s">
        <v>12</v>
      </c>
      <c r="B77" s="268"/>
      <c r="C77" s="268"/>
      <c r="D77" s="269"/>
      <c r="E77" s="270"/>
      <c r="F77" s="271"/>
      <c r="G77" s="272"/>
      <c r="H77" s="273"/>
      <c r="I77" s="273"/>
      <c r="J77" s="274"/>
      <c r="K77" s="274"/>
      <c r="L77" s="275"/>
      <c r="N77"/>
      <c r="O77"/>
      <c r="P77"/>
      <c r="Q77"/>
      <c r="R77"/>
      <c r="S77"/>
      <c r="T77"/>
    </row>
    <row r="78" spans="1:20" s="141" customFormat="1" ht="12.75" customHeight="1" x14ac:dyDescent="0.25">
      <c r="A78" s="276"/>
      <c r="B78" s="277"/>
      <c r="C78" s="277"/>
      <c r="D78" s="278"/>
      <c r="E78" s="239" t="s">
        <v>497</v>
      </c>
      <c r="F78" s="224"/>
      <c r="G78" s="225"/>
      <c r="H78" s="279" t="s">
        <v>510</v>
      </c>
      <c r="I78" s="280"/>
      <c r="J78" s="281" t="s">
        <v>502</v>
      </c>
      <c r="K78" s="282"/>
      <c r="L78" s="282"/>
      <c r="N78"/>
      <c r="O78"/>
      <c r="P78"/>
      <c r="Q78"/>
      <c r="R78"/>
      <c r="S78"/>
      <c r="T78"/>
    </row>
    <row r="79" spans="1:20" s="141" customFormat="1" ht="26.25" x14ac:dyDescent="0.25">
      <c r="A79" s="283" t="s">
        <v>18</v>
      </c>
      <c r="B79" s="283" t="s">
        <v>20</v>
      </c>
      <c r="C79" s="283" t="s">
        <v>22</v>
      </c>
      <c r="D79" s="284" t="s">
        <v>4</v>
      </c>
      <c r="E79" s="285" t="s">
        <v>511</v>
      </c>
      <c r="F79" s="285" t="s">
        <v>504</v>
      </c>
      <c r="G79" s="285" t="s">
        <v>512</v>
      </c>
      <c r="H79" s="286" t="s">
        <v>503</v>
      </c>
      <c r="I79" s="286" t="s">
        <v>506</v>
      </c>
      <c r="J79" s="287" t="s">
        <v>507</v>
      </c>
      <c r="K79" s="288" t="s">
        <v>508</v>
      </c>
      <c r="L79" s="288" t="s">
        <v>509</v>
      </c>
      <c r="N79"/>
      <c r="O79"/>
      <c r="P79"/>
      <c r="Q79"/>
      <c r="R79"/>
      <c r="S79"/>
      <c r="T79"/>
    </row>
    <row r="80" spans="1:20" s="141" customFormat="1" x14ac:dyDescent="0.25">
      <c r="A80" s="289" t="s">
        <v>513</v>
      </c>
      <c r="B80" s="290"/>
      <c r="C80" s="114"/>
      <c r="D80" s="291">
        <v>14</v>
      </c>
      <c r="E80" s="291">
        <v>14</v>
      </c>
      <c r="F80" s="291">
        <v>14</v>
      </c>
      <c r="G80" s="291">
        <v>14</v>
      </c>
      <c r="H80" s="291">
        <v>14</v>
      </c>
      <c r="I80" s="291">
        <v>14</v>
      </c>
      <c r="J80" s="291">
        <v>14</v>
      </c>
      <c r="K80" s="291">
        <v>14</v>
      </c>
      <c r="L80" s="291">
        <v>14</v>
      </c>
      <c r="N80"/>
      <c r="O80"/>
      <c r="P80"/>
      <c r="Q80"/>
      <c r="R80"/>
      <c r="S80"/>
      <c r="T80"/>
    </row>
    <row r="81" spans="1:12" x14ac:dyDescent="0.25">
      <c r="A81" s="95" t="s">
        <v>27</v>
      </c>
      <c r="B81" s="50" t="s">
        <v>184</v>
      </c>
      <c r="C81" s="94" t="s">
        <v>185</v>
      </c>
      <c r="D81" s="52">
        <v>173</v>
      </c>
      <c r="E81" s="299">
        <v>5150</v>
      </c>
      <c r="F81" s="299">
        <v>0</v>
      </c>
      <c r="G81" s="299">
        <v>5150</v>
      </c>
      <c r="H81" s="300">
        <f>+E81/D81</f>
        <v>29.76878612716763</v>
      </c>
      <c r="I81" s="300">
        <f>+G81/D81</f>
        <v>29.76878612716763</v>
      </c>
      <c r="J81" s="53" t="s">
        <v>34</v>
      </c>
      <c r="K81" s="53" t="s">
        <v>2</v>
      </c>
      <c r="L81" s="79" t="s">
        <v>2</v>
      </c>
    </row>
    <row r="82" spans="1:12" x14ac:dyDescent="0.25">
      <c r="A82" s="95" t="s">
        <v>35</v>
      </c>
      <c r="B82" s="50" t="s">
        <v>189</v>
      </c>
      <c r="C82" s="94" t="s">
        <v>190</v>
      </c>
      <c r="D82" s="52">
        <v>589</v>
      </c>
      <c r="E82" s="299">
        <v>9000</v>
      </c>
      <c r="F82" s="299">
        <v>0</v>
      </c>
      <c r="G82" s="299">
        <v>9000</v>
      </c>
      <c r="H82" s="300">
        <f>+E82/D82</f>
        <v>15.280135823429541</v>
      </c>
      <c r="I82" s="300">
        <f>+G82/D82</f>
        <v>15.280135823429541</v>
      </c>
      <c r="J82" s="53" t="s">
        <v>34</v>
      </c>
      <c r="K82" s="53" t="s">
        <v>2</v>
      </c>
      <c r="L82" s="79" t="s">
        <v>2</v>
      </c>
    </row>
    <row r="83" spans="1:12" x14ac:dyDescent="0.25">
      <c r="A83" s="95" t="s">
        <v>35</v>
      </c>
      <c r="B83" s="50" t="s">
        <v>194</v>
      </c>
      <c r="C83" s="94" t="s">
        <v>190</v>
      </c>
      <c r="D83" s="52">
        <v>667</v>
      </c>
      <c r="E83" s="299">
        <v>5000</v>
      </c>
      <c r="F83" s="299">
        <v>500</v>
      </c>
      <c r="G83" s="299">
        <v>5500</v>
      </c>
      <c r="H83" s="300">
        <f>+E83/D83</f>
        <v>7.4962518740629687</v>
      </c>
      <c r="I83" s="300">
        <f>+G83/D83</f>
        <v>8.2458770614692654</v>
      </c>
      <c r="J83" s="53" t="s">
        <v>34</v>
      </c>
      <c r="K83" s="53" t="s">
        <v>2</v>
      </c>
      <c r="L83" s="79" t="s">
        <v>2</v>
      </c>
    </row>
    <row r="84" spans="1:12" x14ac:dyDescent="0.25">
      <c r="A84" s="95" t="s">
        <v>197</v>
      </c>
      <c r="B84" s="50" t="s">
        <v>199</v>
      </c>
      <c r="C84" s="94" t="s">
        <v>185</v>
      </c>
      <c r="D84" s="52">
        <v>308</v>
      </c>
      <c r="E84" s="293">
        <v>1500</v>
      </c>
      <c r="F84" s="293">
        <v>0</v>
      </c>
      <c r="G84" s="293">
        <v>1500</v>
      </c>
      <c r="H84" s="296">
        <f>+E84/D84</f>
        <v>4.8701298701298699</v>
      </c>
      <c r="I84" s="296">
        <f t="shared" ref="I84:I86" si="11">+G84/D84</f>
        <v>4.8701298701298699</v>
      </c>
      <c r="J84" s="53" t="s">
        <v>2</v>
      </c>
      <c r="K84" s="53" t="s">
        <v>34</v>
      </c>
      <c r="L84" s="79" t="s">
        <v>2</v>
      </c>
    </row>
    <row r="85" spans="1:12" x14ac:dyDescent="0.25">
      <c r="A85" s="95" t="s">
        <v>203</v>
      </c>
      <c r="B85" s="50" t="s">
        <v>205</v>
      </c>
      <c r="C85" s="94" t="s">
        <v>185</v>
      </c>
      <c r="D85" s="52">
        <v>324</v>
      </c>
      <c r="E85" s="293">
        <v>350</v>
      </c>
      <c r="F85" s="293">
        <v>0</v>
      </c>
      <c r="G85" s="293">
        <v>350</v>
      </c>
      <c r="H85" s="296">
        <f t="shared" ref="H85:H86" si="12">+E85/D85</f>
        <v>1.0802469135802468</v>
      </c>
      <c r="I85" s="296">
        <f t="shared" si="11"/>
        <v>1.0802469135802468</v>
      </c>
      <c r="J85" s="53" t="s">
        <v>2</v>
      </c>
      <c r="K85" s="53" t="s">
        <v>2</v>
      </c>
      <c r="L85" s="79" t="s">
        <v>34</v>
      </c>
    </row>
    <row r="86" spans="1:12" x14ac:dyDescent="0.25">
      <c r="A86" s="95" t="s">
        <v>209</v>
      </c>
      <c r="B86" s="50" t="s">
        <v>211</v>
      </c>
      <c r="C86" s="94" t="s">
        <v>213</v>
      </c>
      <c r="D86" s="52">
        <v>186</v>
      </c>
      <c r="E86" s="293">
        <v>2500</v>
      </c>
      <c r="F86" s="293">
        <v>0</v>
      </c>
      <c r="G86" s="293">
        <v>2500</v>
      </c>
      <c r="H86" s="296">
        <f t="shared" si="12"/>
        <v>13.440860215053764</v>
      </c>
      <c r="I86" s="296">
        <f t="shared" si="11"/>
        <v>13.440860215053764</v>
      </c>
      <c r="J86" s="53" t="s">
        <v>34</v>
      </c>
      <c r="K86" s="53" t="s">
        <v>2</v>
      </c>
      <c r="L86" s="79" t="s">
        <v>2</v>
      </c>
    </row>
    <row r="87" spans="1:12" x14ac:dyDescent="0.25">
      <c r="A87" s="95" t="s">
        <v>55</v>
      </c>
      <c r="B87" s="50" t="s">
        <v>217</v>
      </c>
      <c r="C87" s="94" t="s">
        <v>190</v>
      </c>
      <c r="D87" s="52">
        <v>574</v>
      </c>
      <c r="E87" s="293">
        <v>6800</v>
      </c>
      <c r="F87" s="300">
        <v>3000</v>
      </c>
      <c r="G87" s="300">
        <v>9800</v>
      </c>
      <c r="H87" s="296">
        <f>+E87/D87</f>
        <v>11.846689895470384</v>
      </c>
      <c r="I87" s="296">
        <f>+G87/D87</f>
        <v>17.073170731707318</v>
      </c>
      <c r="J87" s="53" t="s">
        <v>34</v>
      </c>
      <c r="K87" s="53" t="s">
        <v>2</v>
      </c>
      <c r="L87" s="79" t="s">
        <v>2</v>
      </c>
    </row>
    <row r="88" spans="1:12" x14ac:dyDescent="0.25">
      <c r="A88" s="95" t="s">
        <v>55</v>
      </c>
      <c r="B88" s="50" t="s">
        <v>221</v>
      </c>
      <c r="C88" s="94" t="s">
        <v>190</v>
      </c>
      <c r="D88" s="52">
        <v>622</v>
      </c>
      <c r="E88" s="293">
        <v>5000</v>
      </c>
      <c r="F88" s="293">
        <v>5000</v>
      </c>
      <c r="G88" s="293">
        <v>10000</v>
      </c>
      <c r="H88" s="300">
        <f t="shared" ref="H88:H94" si="13">E88/D88</f>
        <v>8.0385852090032159</v>
      </c>
      <c r="I88" s="300">
        <f t="shared" ref="I88:I94" si="14">G88/D88</f>
        <v>16.077170418006432</v>
      </c>
      <c r="J88" s="53" t="s">
        <v>34</v>
      </c>
      <c r="K88" s="53" t="s">
        <v>2</v>
      </c>
      <c r="L88" s="79" t="s">
        <v>2</v>
      </c>
    </row>
    <row r="89" spans="1:12" x14ac:dyDescent="0.25">
      <c r="A89" s="95" t="s">
        <v>61</v>
      </c>
      <c r="B89" s="50" t="s">
        <v>225</v>
      </c>
      <c r="C89" s="94" t="s">
        <v>190</v>
      </c>
      <c r="D89" s="52">
        <v>428</v>
      </c>
      <c r="E89" s="293">
        <v>5500</v>
      </c>
      <c r="F89" s="293">
        <v>1000</v>
      </c>
      <c r="G89" s="293">
        <v>6500</v>
      </c>
      <c r="H89" s="300">
        <f t="shared" si="13"/>
        <v>12.850467289719626</v>
      </c>
      <c r="I89" s="300">
        <f t="shared" si="14"/>
        <v>15.186915887850468</v>
      </c>
      <c r="J89" s="53" t="s">
        <v>34</v>
      </c>
      <c r="K89" s="53" t="s">
        <v>2</v>
      </c>
      <c r="L89" s="79" t="s">
        <v>2</v>
      </c>
    </row>
    <row r="90" spans="1:12" x14ac:dyDescent="0.25">
      <c r="A90" s="95" t="s">
        <v>164</v>
      </c>
      <c r="B90" s="50" t="s">
        <v>229</v>
      </c>
      <c r="C90" s="94" t="s">
        <v>185</v>
      </c>
      <c r="D90" s="52">
        <v>755</v>
      </c>
      <c r="E90" s="293">
        <v>10358</v>
      </c>
      <c r="F90" s="293">
        <v>0</v>
      </c>
      <c r="G90" s="293">
        <v>10358</v>
      </c>
      <c r="H90" s="300">
        <f t="shared" si="13"/>
        <v>13.719205298013245</v>
      </c>
      <c r="I90" s="300">
        <f t="shared" si="14"/>
        <v>13.719205298013245</v>
      </c>
      <c r="J90" s="53" t="s">
        <v>2</v>
      </c>
      <c r="K90" s="53" t="s">
        <v>34</v>
      </c>
      <c r="L90" s="79" t="s">
        <v>2</v>
      </c>
    </row>
    <row r="91" spans="1:12" x14ac:dyDescent="0.25">
      <c r="A91" s="95" t="s">
        <v>67</v>
      </c>
      <c r="B91" s="50" t="s">
        <v>234</v>
      </c>
      <c r="C91" s="94" t="s">
        <v>185</v>
      </c>
      <c r="D91" s="52">
        <v>466</v>
      </c>
      <c r="E91" s="293">
        <v>6200</v>
      </c>
      <c r="F91" s="293">
        <v>3240</v>
      </c>
      <c r="G91" s="293">
        <v>9440</v>
      </c>
      <c r="H91" s="300">
        <f t="shared" si="13"/>
        <v>13.304721030042918</v>
      </c>
      <c r="I91" s="300">
        <f t="shared" si="14"/>
        <v>20.257510729613735</v>
      </c>
      <c r="J91" s="53" t="s">
        <v>34</v>
      </c>
      <c r="K91" s="53" t="s">
        <v>2</v>
      </c>
      <c r="L91" s="79" t="s">
        <v>2</v>
      </c>
    </row>
    <row r="92" spans="1:12" x14ac:dyDescent="0.25">
      <c r="A92" s="95" t="s">
        <v>79</v>
      </c>
      <c r="B92" s="50" t="s">
        <v>236</v>
      </c>
      <c r="C92" s="94" t="s">
        <v>185</v>
      </c>
      <c r="D92" s="52">
        <v>766</v>
      </c>
      <c r="E92" s="293">
        <v>7000</v>
      </c>
      <c r="F92" s="293">
        <v>0</v>
      </c>
      <c r="G92" s="293">
        <v>7000</v>
      </c>
      <c r="H92" s="300">
        <f t="shared" si="13"/>
        <v>9.1383812010443872</v>
      </c>
      <c r="I92" s="300">
        <f t="shared" si="14"/>
        <v>9.1383812010443872</v>
      </c>
      <c r="J92" s="53" t="s">
        <v>2</v>
      </c>
      <c r="K92" s="53" t="s">
        <v>34</v>
      </c>
      <c r="L92" s="79" t="s">
        <v>2</v>
      </c>
    </row>
    <row r="93" spans="1:12" x14ac:dyDescent="0.25">
      <c r="A93" s="95" t="s">
        <v>239</v>
      </c>
      <c r="B93" s="50" t="s">
        <v>241</v>
      </c>
      <c r="C93" s="94" t="s">
        <v>185</v>
      </c>
      <c r="D93" s="52">
        <v>664</v>
      </c>
      <c r="E93" s="293">
        <v>5000</v>
      </c>
      <c r="F93" s="293">
        <v>300</v>
      </c>
      <c r="G93" s="293">
        <v>5300</v>
      </c>
      <c r="H93" s="300">
        <f t="shared" si="13"/>
        <v>7.5301204819277112</v>
      </c>
      <c r="I93" s="300">
        <f t="shared" si="14"/>
        <v>7.9819277108433733</v>
      </c>
      <c r="J93" s="53" t="s">
        <v>34</v>
      </c>
      <c r="K93" s="53" t="s">
        <v>515</v>
      </c>
      <c r="L93" s="79" t="s">
        <v>2</v>
      </c>
    </row>
    <row r="94" spans="1:12" x14ac:dyDescent="0.25">
      <c r="A94" s="95" t="s">
        <v>103</v>
      </c>
      <c r="B94" s="50" t="s">
        <v>246</v>
      </c>
      <c r="C94" s="94" t="s">
        <v>185</v>
      </c>
      <c r="D94" s="52">
        <v>270</v>
      </c>
      <c r="E94" s="293">
        <v>8000</v>
      </c>
      <c r="F94" s="293">
        <v>0</v>
      </c>
      <c r="G94" s="293">
        <v>8000</v>
      </c>
      <c r="H94" s="300">
        <f t="shared" si="13"/>
        <v>29.62962962962963</v>
      </c>
      <c r="I94" s="300">
        <f t="shared" si="14"/>
        <v>29.62962962962963</v>
      </c>
      <c r="J94" s="53" t="s">
        <v>34</v>
      </c>
      <c r="K94" s="53" t="s">
        <v>2</v>
      </c>
      <c r="L94" s="79" t="s">
        <v>2</v>
      </c>
    </row>
    <row r="95" spans="1:12" x14ac:dyDescent="0.25">
      <c r="A95" s="175"/>
      <c r="B95" s="176"/>
      <c r="C95" s="313" t="s">
        <v>6</v>
      </c>
      <c r="D95" s="84">
        <f>SUM(D81:D94)</f>
        <v>6792</v>
      </c>
      <c r="E95" s="304">
        <f>SUM(E81:E94)</f>
        <v>77358</v>
      </c>
      <c r="F95" s="304">
        <f>SUM(F81:F94)</f>
        <v>13040</v>
      </c>
      <c r="G95" s="304">
        <f>SUM(G81:G94)</f>
        <v>90398</v>
      </c>
      <c r="H95" s="305"/>
      <c r="I95" s="305"/>
      <c r="J95" s="163">
        <v>10</v>
      </c>
      <c r="K95" s="163">
        <v>3</v>
      </c>
      <c r="L95" s="163">
        <v>1</v>
      </c>
    </row>
    <row r="96" spans="1:12" x14ac:dyDescent="0.25">
      <c r="A96" s="179"/>
      <c r="B96" s="180"/>
      <c r="C96" s="181" t="s">
        <v>7</v>
      </c>
      <c r="D96" s="84">
        <f>AVERAGE(D81:D94)</f>
        <v>485.14285714285717</v>
      </c>
      <c r="E96" s="304">
        <f>AVERAGE(E81:E94)</f>
        <v>5525.5714285714284</v>
      </c>
      <c r="F96" s="304">
        <f>AVERAGE(F81:F94)</f>
        <v>931.42857142857144</v>
      </c>
      <c r="G96" s="304">
        <f>AVERAGE(G81:G94)</f>
        <v>6457</v>
      </c>
      <c r="H96" s="305">
        <f>+E95/D95</f>
        <v>11.389575971731448</v>
      </c>
      <c r="I96" s="305">
        <f>+G95/D95</f>
        <v>13.309481743227327</v>
      </c>
      <c r="J96" s="287"/>
      <c r="K96" s="287"/>
      <c r="L96" s="287"/>
    </row>
    <row r="97" spans="1:19" x14ac:dyDescent="0.25">
      <c r="A97" s="179"/>
      <c r="B97" s="180"/>
      <c r="C97" s="181" t="s">
        <v>8</v>
      </c>
      <c r="D97" s="84">
        <f t="shared" ref="D97:I97" si="15">MEDIAN(D81:D94)</f>
        <v>520</v>
      </c>
      <c r="E97" s="304">
        <f t="shared" si="15"/>
        <v>5325</v>
      </c>
      <c r="F97" s="304">
        <f t="shared" si="15"/>
        <v>0</v>
      </c>
      <c r="G97" s="304">
        <f t="shared" si="15"/>
        <v>6750</v>
      </c>
      <c r="H97" s="305">
        <f t="shared" si="15"/>
        <v>12.348578592595004</v>
      </c>
      <c r="I97" s="305">
        <f t="shared" si="15"/>
        <v>14.453060592931855</v>
      </c>
      <c r="J97" s="287"/>
      <c r="K97" s="287"/>
      <c r="L97" s="287"/>
    </row>
    <row r="98" spans="1:19" x14ac:dyDescent="0.25">
      <c r="A98" s="182"/>
      <c r="B98" s="183"/>
      <c r="C98" s="181" t="s">
        <v>482</v>
      </c>
      <c r="D98" s="184"/>
      <c r="E98" s="304"/>
      <c r="F98" s="304"/>
      <c r="G98" s="304"/>
      <c r="H98" s="305"/>
      <c r="I98" s="305"/>
      <c r="J98" s="306">
        <f>+J95/J80</f>
        <v>0.7142857142857143</v>
      </c>
      <c r="K98" s="306">
        <f>+K95/K80</f>
        <v>0.21428571428571427</v>
      </c>
      <c r="L98" s="306">
        <f>L95/L80</f>
        <v>7.1428571428571425E-2</v>
      </c>
    </row>
    <row r="99" spans="1:19" x14ac:dyDescent="0.25">
      <c r="A99" s="307"/>
      <c r="B99" s="187"/>
      <c r="C99" s="308"/>
      <c r="D99" s="309"/>
      <c r="E99" s="310"/>
      <c r="F99" s="310"/>
      <c r="G99" s="310"/>
      <c r="H99" s="311"/>
      <c r="I99" s="311"/>
      <c r="J99" s="307"/>
      <c r="K99" s="307"/>
      <c r="L99" s="307"/>
    </row>
    <row r="100" spans="1:19" x14ac:dyDescent="0.25">
      <c r="A100" s="307"/>
      <c r="B100" s="187"/>
      <c r="C100" s="308"/>
      <c r="D100" s="309"/>
      <c r="E100" s="310"/>
      <c r="F100" s="310"/>
      <c r="G100" s="310"/>
      <c r="H100" s="311"/>
      <c r="I100" s="311"/>
      <c r="J100" s="307"/>
      <c r="K100" s="307"/>
      <c r="L100" s="307"/>
    </row>
    <row r="101" spans="1:19" s="100" customFormat="1" ht="15" customHeight="1" x14ac:dyDescent="0.25">
      <c r="A101" s="267" t="s">
        <v>13</v>
      </c>
      <c r="B101" s="268"/>
      <c r="C101" s="268"/>
      <c r="D101" s="269"/>
      <c r="E101" s="270"/>
      <c r="F101" s="271"/>
      <c r="G101" s="272"/>
      <c r="H101" s="273"/>
      <c r="I101" s="273"/>
      <c r="J101" s="274"/>
      <c r="K101" s="274"/>
      <c r="L101" s="275"/>
      <c r="N101"/>
      <c r="O101"/>
      <c r="P101"/>
      <c r="Q101"/>
      <c r="R101"/>
      <c r="S101"/>
    </row>
    <row r="102" spans="1:19" s="141" customFormat="1" ht="12.75" customHeight="1" x14ac:dyDescent="0.25">
      <c r="A102" s="276"/>
      <c r="B102" s="277"/>
      <c r="C102" s="277"/>
      <c r="D102" s="278"/>
      <c r="E102" s="239" t="s">
        <v>497</v>
      </c>
      <c r="F102" s="224"/>
      <c r="G102" s="225"/>
      <c r="H102" s="279" t="s">
        <v>510</v>
      </c>
      <c r="I102" s="280"/>
      <c r="J102" s="281" t="s">
        <v>502</v>
      </c>
      <c r="K102" s="282"/>
      <c r="L102" s="282"/>
      <c r="N102"/>
      <c r="O102"/>
      <c r="P102"/>
      <c r="Q102"/>
      <c r="R102"/>
      <c r="S102"/>
    </row>
    <row r="103" spans="1:19" s="141" customFormat="1" ht="26.25" x14ac:dyDescent="0.25">
      <c r="A103" s="283" t="s">
        <v>18</v>
      </c>
      <c r="B103" s="283" t="s">
        <v>20</v>
      </c>
      <c r="C103" s="283" t="s">
        <v>22</v>
      </c>
      <c r="D103" s="284" t="s">
        <v>4</v>
      </c>
      <c r="E103" s="285" t="s">
        <v>511</v>
      </c>
      <c r="F103" s="285" t="s">
        <v>504</v>
      </c>
      <c r="G103" s="285" t="s">
        <v>512</v>
      </c>
      <c r="H103" s="286" t="s">
        <v>503</v>
      </c>
      <c r="I103" s="286" t="s">
        <v>506</v>
      </c>
      <c r="J103" s="287" t="s">
        <v>507</v>
      </c>
      <c r="K103" s="288" t="s">
        <v>508</v>
      </c>
      <c r="L103" s="288" t="s">
        <v>509</v>
      </c>
      <c r="N103"/>
      <c r="O103"/>
      <c r="P103"/>
      <c r="Q103"/>
      <c r="R103"/>
      <c r="S103"/>
    </row>
    <row r="104" spans="1:19" s="141" customFormat="1" x14ac:dyDescent="0.25">
      <c r="A104" s="289" t="s">
        <v>513</v>
      </c>
      <c r="B104" s="290"/>
      <c r="C104" s="114"/>
      <c r="D104" s="291">
        <v>6</v>
      </c>
      <c r="E104" s="291">
        <v>6</v>
      </c>
      <c r="F104" s="291">
        <v>6</v>
      </c>
      <c r="G104" s="291">
        <v>6</v>
      </c>
      <c r="H104" s="291">
        <v>6</v>
      </c>
      <c r="I104" s="291">
        <v>6</v>
      </c>
      <c r="J104" s="291">
        <v>5</v>
      </c>
      <c r="K104" s="291">
        <v>5</v>
      </c>
      <c r="L104" s="291">
        <v>5</v>
      </c>
      <c r="N104"/>
      <c r="O104"/>
      <c r="P104"/>
      <c r="Q104"/>
      <c r="R104"/>
      <c r="S104"/>
    </row>
    <row r="105" spans="1:19" x14ac:dyDescent="0.25">
      <c r="A105" s="50" t="s">
        <v>248</v>
      </c>
      <c r="B105" s="50" t="s">
        <v>250</v>
      </c>
      <c r="C105" s="95" t="s">
        <v>252</v>
      </c>
      <c r="D105" s="201">
        <v>162</v>
      </c>
      <c r="E105" s="293">
        <v>4500</v>
      </c>
      <c r="F105" s="293">
        <v>0</v>
      </c>
      <c r="G105" s="293">
        <v>4500</v>
      </c>
      <c r="H105" s="296">
        <f t="shared" ref="H105:H110" si="16">+E105/D105</f>
        <v>27.777777777777779</v>
      </c>
      <c r="I105" s="296">
        <f t="shared" ref="I105:I106" si="17">+G105/D105</f>
        <v>27.777777777777779</v>
      </c>
      <c r="J105" s="320" t="s">
        <v>514</v>
      </c>
      <c r="K105" s="320" t="s">
        <v>514</v>
      </c>
      <c r="L105" s="320" t="s">
        <v>514</v>
      </c>
    </row>
    <row r="106" spans="1:19" x14ac:dyDescent="0.25">
      <c r="A106" s="50" t="s">
        <v>248</v>
      </c>
      <c r="B106" s="50" t="s">
        <v>256</v>
      </c>
      <c r="C106" s="95" t="s">
        <v>252</v>
      </c>
      <c r="D106" s="201">
        <v>260</v>
      </c>
      <c r="E106" s="293">
        <v>400</v>
      </c>
      <c r="F106" s="299">
        <v>200</v>
      </c>
      <c r="G106" s="293">
        <v>600</v>
      </c>
      <c r="H106" s="296">
        <f t="shared" si="16"/>
        <v>1.5384615384615385</v>
      </c>
      <c r="I106" s="296">
        <f t="shared" si="17"/>
        <v>2.3076923076923075</v>
      </c>
      <c r="J106" s="53" t="s">
        <v>2</v>
      </c>
      <c r="K106" s="53" t="s">
        <v>516</v>
      </c>
      <c r="L106" s="53" t="s">
        <v>2</v>
      </c>
    </row>
    <row r="107" spans="1:19" x14ac:dyDescent="0.25">
      <c r="A107" s="50" t="s">
        <v>35</v>
      </c>
      <c r="B107" s="50" t="s">
        <v>260</v>
      </c>
      <c r="C107" s="51" t="s">
        <v>252</v>
      </c>
      <c r="D107" s="201">
        <v>16</v>
      </c>
      <c r="E107" s="300">
        <v>300</v>
      </c>
      <c r="F107" s="300">
        <v>0</v>
      </c>
      <c r="G107" s="300">
        <v>300</v>
      </c>
      <c r="H107" s="300">
        <f t="shared" si="16"/>
        <v>18.75</v>
      </c>
      <c r="I107" s="300">
        <f>+G107/D107</f>
        <v>18.75</v>
      </c>
      <c r="J107" s="53" t="s">
        <v>2</v>
      </c>
      <c r="K107" s="53" t="s">
        <v>34</v>
      </c>
      <c r="L107" s="53" t="s">
        <v>2</v>
      </c>
    </row>
    <row r="108" spans="1:19" x14ac:dyDescent="0.25">
      <c r="A108" s="50" t="s">
        <v>164</v>
      </c>
      <c r="B108" s="50" t="s">
        <v>265</v>
      </c>
      <c r="C108" s="95" t="s">
        <v>294</v>
      </c>
      <c r="D108" s="201">
        <v>170</v>
      </c>
      <c r="E108" s="293">
        <v>3500</v>
      </c>
      <c r="F108" s="293">
        <v>0</v>
      </c>
      <c r="G108" s="293">
        <v>3500</v>
      </c>
      <c r="H108" s="296">
        <f t="shared" si="16"/>
        <v>20.588235294117649</v>
      </c>
      <c r="I108" s="296">
        <f>+G108/D108</f>
        <v>20.588235294117649</v>
      </c>
      <c r="J108" s="53" t="s">
        <v>2</v>
      </c>
      <c r="K108" s="79" t="s">
        <v>34</v>
      </c>
      <c r="L108" s="79" t="s">
        <v>2</v>
      </c>
    </row>
    <row r="109" spans="1:19" x14ac:dyDescent="0.25">
      <c r="A109" s="50" t="s">
        <v>97</v>
      </c>
      <c r="B109" s="50" t="s">
        <v>269</v>
      </c>
      <c r="C109" s="95" t="s">
        <v>252</v>
      </c>
      <c r="D109" s="201">
        <v>454</v>
      </c>
      <c r="E109" s="293">
        <v>9000</v>
      </c>
      <c r="F109" s="293">
        <v>0</v>
      </c>
      <c r="G109" s="293">
        <v>9000</v>
      </c>
      <c r="H109" s="296">
        <f t="shared" si="16"/>
        <v>19.823788546255507</v>
      </c>
      <c r="I109" s="296">
        <f>+G109/D109</f>
        <v>19.823788546255507</v>
      </c>
      <c r="J109" s="53" t="s">
        <v>34</v>
      </c>
      <c r="K109" s="79" t="s">
        <v>2</v>
      </c>
      <c r="L109" s="79" t="s">
        <v>2</v>
      </c>
    </row>
    <row r="110" spans="1:19" x14ac:dyDescent="0.25">
      <c r="A110" s="50" t="s">
        <v>164</v>
      </c>
      <c r="B110" s="50" t="s">
        <v>273</v>
      </c>
      <c r="C110" s="95" t="s">
        <v>252</v>
      </c>
      <c r="D110" s="201">
        <v>190</v>
      </c>
      <c r="E110" s="293">
        <v>4320</v>
      </c>
      <c r="F110" s="299">
        <v>0</v>
      </c>
      <c r="G110" s="293">
        <v>4320</v>
      </c>
      <c r="H110" s="296">
        <f t="shared" si="16"/>
        <v>22.736842105263158</v>
      </c>
      <c r="I110" s="296">
        <f>+G110/D110</f>
        <v>22.736842105263158</v>
      </c>
      <c r="J110" s="53" t="s">
        <v>34</v>
      </c>
      <c r="K110" s="79" t="s">
        <v>2</v>
      </c>
      <c r="L110" s="79" t="s">
        <v>2</v>
      </c>
    </row>
    <row r="111" spans="1:19" x14ac:dyDescent="0.25">
      <c r="A111" s="175"/>
      <c r="B111" s="176"/>
      <c r="C111" s="177" t="s">
        <v>6</v>
      </c>
      <c r="D111" s="84">
        <f>SUM(D105:D110)</f>
        <v>1252</v>
      </c>
      <c r="E111" s="304">
        <f>SUM(E105:E110)</f>
        <v>22020</v>
      </c>
      <c r="F111" s="304">
        <f>SUM(F105:F110)</f>
        <v>200</v>
      </c>
      <c r="G111" s="304">
        <f>SUM(G105:G110)</f>
        <v>22220</v>
      </c>
      <c r="H111" s="305"/>
      <c r="I111" s="305"/>
      <c r="J111" s="163">
        <v>2</v>
      </c>
      <c r="K111" s="163">
        <v>3</v>
      </c>
      <c r="L111" s="163">
        <v>0</v>
      </c>
    </row>
    <row r="112" spans="1:19" x14ac:dyDescent="0.25">
      <c r="A112" s="179"/>
      <c r="B112" s="180"/>
      <c r="C112" s="181" t="s">
        <v>7</v>
      </c>
      <c r="D112" s="84">
        <f>AVERAGE(D105:D110)</f>
        <v>208.66666666666666</v>
      </c>
      <c r="E112" s="304">
        <f>AVERAGE(E105:E110)</f>
        <v>3670</v>
      </c>
      <c r="F112" s="304">
        <f>AVERAGE(F105:F110)</f>
        <v>33.333333333333336</v>
      </c>
      <c r="G112" s="304">
        <f>AVERAGE(G105:G110)</f>
        <v>3703.3333333333335</v>
      </c>
      <c r="H112" s="305">
        <f>E111/D111</f>
        <v>17.587859424920129</v>
      </c>
      <c r="I112" s="305">
        <f>G111/D111</f>
        <v>17.747603833865814</v>
      </c>
      <c r="J112" s="287"/>
      <c r="K112" s="287"/>
      <c r="L112" s="287"/>
    </row>
    <row r="113" spans="1:17" x14ac:dyDescent="0.25">
      <c r="A113" s="179"/>
      <c r="B113" s="180"/>
      <c r="C113" s="181" t="s">
        <v>8</v>
      </c>
      <c r="D113" s="84">
        <f t="shared" ref="D113:I113" si="18">MEDIAN(D105:D110)</f>
        <v>180</v>
      </c>
      <c r="E113" s="304">
        <f t="shared" si="18"/>
        <v>3910</v>
      </c>
      <c r="F113" s="304">
        <f t="shared" si="18"/>
        <v>0</v>
      </c>
      <c r="G113" s="304">
        <f t="shared" si="18"/>
        <v>3910</v>
      </c>
      <c r="H113" s="305">
        <f t="shared" si="18"/>
        <v>20.206011920186576</v>
      </c>
      <c r="I113" s="305">
        <f t="shared" si="18"/>
        <v>20.206011920186576</v>
      </c>
      <c r="J113" s="287"/>
      <c r="K113" s="287"/>
      <c r="L113" s="287"/>
    </row>
    <row r="114" spans="1:17" x14ac:dyDescent="0.25">
      <c r="A114" s="182"/>
      <c r="B114" s="183"/>
      <c r="C114" s="181" t="s">
        <v>482</v>
      </c>
      <c r="D114" s="184"/>
      <c r="E114" s="304"/>
      <c r="F114" s="304"/>
      <c r="G114" s="304"/>
      <c r="H114" s="305"/>
      <c r="I114" s="305"/>
      <c r="J114" s="306">
        <f>+J111/J104</f>
        <v>0.4</v>
      </c>
      <c r="K114" s="306">
        <f>+K111/K104</f>
        <v>0.6</v>
      </c>
      <c r="L114" s="306">
        <f>+L111/L104</f>
        <v>0</v>
      </c>
    </row>
    <row r="115" spans="1:17" x14ac:dyDescent="0.25">
      <c r="A115" s="307"/>
      <c r="B115" s="187"/>
      <c r="C115" s="308"/>
      <c r="D115" s="309"/>
      <c r="E115" s="310"/>
      <c r="F115" s="310"/>
      <c r="G115" s="310"/>
      <c r="H115" s="311"/>
      <c r="I115" s="311"/>
      <c r="J115" s="307"/>
      <c r="K115" s="307"/>
      <c r="L115" s="307"/>
    </row>
    <row r="116" spans="1:17" x14ac:dyDescent="0.25">
      <c r="A116" s="307"/>
      <c r="B116" s="187"/>
      <c r="C116" s="308"/>
      <c r="D116" s="309"/>
      <c r="E116" s="310"/>
      <c r="F116" s="310"/>
      <c r="G116" s="310"/>
      <c r="H116" s="311"/>
      <c r="I116" s="311"/>
      <c r="J116" s="307"/>
      <c r="K116" s="307"/>
      <c r="L116" s="307"/>
    </row>
    <row r="117" spans="1:17" s="100" customFormat="1" ht="15" customHeight="1" x14ac:dyDescent="0.25">
      <c r="A117" s="267" t="s">
        <v>14</v>
      </c>
      <c r="B117" s="268"/>
      <c r="C117" s="268"/>
      <c r="D117" s="269"/>
      <c r="E117" s="270"/>
      <c r="F117" s="271"/>
      <c r="G117" s="272"/>
      <c r="H117" s="273"/>
      <c r="I117" s="273"/>
      <c r="J117" s="274"/>
      <c r="K117" s="274"/>
      <c r="L117" s="275"/>
      <c r="N117"/>
      <c r="O117"/>
      <c r="P117"/>
      <c r="Q117"/>
    </row>
    <row r="118" spans="1:17" s="141" customFormat="1" ht="12.75" customHeight="1" x14ac:dyDescent="0.25">
      <c r="A118" s="276"/>
      <c r="B118" s="277"/>
      <c r="C118" s="277"/>
      <c r="D118" s="278"/>
      <c r="E118" s="239" t="s">
        <v>497</v>
      </c>
      <c r="F118" s="224"/>
      <c r="G118" s="225"/>
      <c r="H118" s="279" t="s">
        <v>510</v>
      </c>
      <c r="I118" s="280"/>
      <c r="J118" s="281" t="s">
        <v>502</v>
      </c>
      <c r="K118" s="282"/>
      <c r="L118" s="282"/>
      <c r="N118"/>
      <c r="O118"/>
      <c r="P118"/>
      <c r="Q118"/>
    </row>
    <row r="119" spans="1:17" s="141" customFormat="1" ht="26.25" x14ac:dyDescent="0.25">
      <c r="A119" s="283" t="s">
        <v>18</v>
      </c>
      <c r="B119" s="283" t="s">
        <v>20</v>
      </c>
      <c r="C119" s="283" t="s">
        <v>22</v>
      </c>
      <c r="D119" s="284" t="s">
        <v>4</v>
      </c>
      <c r="E119" s="285" t="s">
        <v>511</v>
      </c>
      <c r="F119" s="285" t="s">
        <v>504</v>
      </c>
      <c r="G119" s="285" t="s">
        <v>512</v>
      </c>
      <c r="H119" s="286" t="s">
        <v>503</v>
      </c>
      <c r="I119" s="286" t="s">
        <v>506</v>
      </c>
      <c r="J119" s="287" t="s">
        <v>507</v>
      </c>
      <c r="K119" s="288" t="s">
        <v>508</v>
      </c>
      <c r="L119" s="288" t="s">
        <v>509</v>
      </c>
      <c r="N119"/>
      <c r="O119"/>
      <c r="P119"/>
      <c r="Q119"/>
    </row>
    <row r="120" spans="1:17" s="141" customFormat="1" x14ac:dyDescent="0.25">
      <c r="A120" s="289" t="s">
        <v>513</v>
      </c>
      <c r="B120" s="290"/>
      <c r="C120" s="114"/>
      <c r="D120" s="291">
        <v>48</v>
      </c>
      <c r="E120" s="291">
        <v>47</v>
      </c>
      <c r="F120" s="291">
        <v>47</v>
      </c>
      <c r="G120" s="291">
        <v>47</v>
      </c>
      <c r="H120" s="291">
        <v>47</v>
      </c>
      <c r="I120" s="291">
        <v>47</v>
      </c>
      <c r="J120" s="291">
        <v>46</v>
      </c>
      <c r="K120" s="291">
        <v>46</v>
      </c>
      <c r="L120" s="291">
        <v>46</v>
      </c>
      <c r="N120"/>
      <c r="O120"/>
      <c r="P120"/>
      <c r="Q120"/>
    </row>
    <row r="121" spans="1:17" x14ac:dyDescent="0.25">
      <c r="A121" s="50" t="s">
        <v>248</v>
      </c>
      <c r="B121" s="50" t="s">
        <v>277</v>
      </c>
      <c r="C121" s="51" t="s">
        <v>285</v>
      </c>
      <c r="D121" s="78">
        <v>239</v>
      </c>
      <c r="E121" s="299">
        <v>1600</v>
      </c>
      <c r="F121" s="300">
        <v>0</v>
      </c>
      <c r="G121" s="299">
        <v>1600</v>
      </c>
      <c r="H121" s="300">
        <f>+E121/D121</f>
        <v>6.6945606694560666</v>
      </c>
      <c r="I121" s="300">
        <f>+G121/D121</f>
        <v>6.6945606694560666</v>
      </c>
      <c r="J121" s="53" t="s">
        <v>34</v>
      </c>
      <c r="K121" s="53" t="s">
        <v>2</v>
      </c>
      <c r="L121" s="53" t="s">
        <v>2</v>
      </c>
    </row>
    <row r="122" spans="1:17" x14ac:dyDescent="0.25">
      <c r="A122" s="50" t="s">
        <v>281</v>
      </c>
      <c r="B122" s="50" t="s">
        <v>283</v>
      </c>
      <c r="C122" s="51" t="s">
        <v>285</v>
      </c>
      <c r="D122" s="78">
        <v>312</v>
      </c>
      <c r="E122" s="299">
        <v>5100</v>
      </c>
      <c r="F122" s="300">
        <v>0</v>
      </c>
      <c r="G122" s="299">
        <v>5100</v>
      </c>
      <c r="H122" s="300">
        <f>+E122/D122</f>
        <v>16.346153846153847</v>
      </c>
      <c r="I122" s="300">
        <f>+G122/D122</f>
        <v>16.346153846153847</v>
      </c>
      <c r="J122" s="53" t="s">
        <v>34</v>
      </c>
      <c r="K122" s="53" t="s">
        <v>2</v>
      </c>
      <c r="L122" s="53" t="s">
        <v>2</v>
      </c>
    </row>
    <row r="123" spans="1:17" x14ac:dyDescent="0.25">
      <c r="A123" s="50" t="s">
        <v>27</v>
      </c>
      <c r="B123" s="50" t="s">
        <v>289</v>
      </c>
      <c r="C123" s="51" t="s">
        <v>285</v>
      </c>
      <c r="D123" s="78">
        <v>309</v>
      </c>
      <c r="E123" s="299">
        <v>5150</v>
      </c>
      <c r="F123" s="300">
        <v>0</v>
      </c>
      <c r="G123" s="299">
        <v>5150</v>
      </c>
      <c r="H123" s="300">
        <f t="shared" ref="H123:H132" si="19">+E123/D123</f>
        <v>16.666666666666668</v>
      </c>
      <c r="I123" s="300">
        <f t="shared" ref="I123:I132" si="20">+G123/D123</f>
        <v>16.666666666666668</v>
      </c>
      <c r="J123" s="53" t="s">
        <v>34</v>
      </c>
      <c r="K123" s="53" t="s">
        <v>2</v>
      </c>
      <c r="L123" s="53" t="s">
        <v>2</v>
      </c>
    </row>
    <row r="124" spans="1:17" x14ac:dyDescent="0.25">
      <c r="A124" s="50" t="s">
        <v>35</v>
      </c>
      <c r="B124" s="50" t="s">
        <v>293</v>
      </c>
      <c r="C124" s="51" t="s">
        <v>294</v>
      </c>
      <c r="D124" s="78">
        <v>413</v>
      </c>
      <c r="E124" s="299">
        <v>3700</v>
      </c>
      <c r="F124" s="299">
        <v>0</v>
      </c>
      <c r="G124" s="299">
        <v>3700</v>
      </c>
      <c r="H124" s="300">
        <f t="shared" si="19"/>
        <v>8.9588377723970947</v>
      </c>
      <c r="I124" s="300">
        <f t="shared" si="20"/>
        <v>8.9588377723970947</v>
      </c>
      <c r="J124" s="53"/>
      <c r="K124" s="53" t="s">
        <v>34</v>
      </c>
      <c r="L124" s="53"/>
    </row>
    <row r="125" spans="1:17" x14ac:dyDescent="0.25">
      <c r="A125" s="50" t="s">
        <v>35</v>
      </c>
      <c r="B125" s="50" t="s">
        <v>298</v>
      </c>
      <c r="C125" s="51" t="s">
        <v>294</v>
      </c>
      <c r="D125" s="78">
        <v>348</v>
      </c>
      <c r="E125" s="299">
        <v>3500</v>
      </c>
      <c r="F125" s="299">
        <v>0</v>
      </c>
      <c r="G125" s="299">
        <v>3500</v>
      </c>
      <c r="H125" s="300">
        <f t="shared" si="19"/>
        <v>10.057471264367816</v>
      </c>
      <c r="I125" s="300">
        <f t="shared" si="20"/>
        <v>10.057471264367816</v>
      </c>
      <c r="J125" s="53"/>
      <c r="K125" s="53" t="s">
        <v>34</v>
      </c>
      <c r="L125" s="53"/>
    </row>
    <row r="126" spans="1:17" x14ac:dyDescent="0.25">
      <c r="A126" s="50" t="s">
        <v>35</v>
      </c>
      <c r="B126" s="50" t="s">
        <v>300</v>
      </c>
      <c r="C126" s="51" t="s">
        <v>294</v>
      </c>
      <c r="D126" s="78">
        <v>239</v>
      </c>
      <c r="E126" s="299">
        <v>2411</v>
      </c>
      <c r="F126" s="299">
        <v>1667</v>
      </c>
      <c r="G126" s="299">
        <v>4078</v>
      </c>
      <c r="H126" s="300">
        <f t="shared" si="19"/>
        <v>10.087866108786612</v>
      </c>
      <c r="I126" s="300">
        <f t="shared" si="20"/>
        <v>17.06276150627615</v>
      </c>
      <c r="J126" s="53"/>
      <c r="K126" s="53" t="s">
        <v>34</v>
      </c>
      <c r="L126" s="53"/>
    </row>
    <row r="127" spans="1:17" x14ac:dyDescent="0.25">
      <c r="A127" s="50" t="s">
        <v>35</v>
      </c>
      <c r="B127" s="50" t="s">
        <v>304</v>
      </c>
      <c r="C127" s="51" t="s">
        <v>294</v>
      </c>
      <c r="D127" s="78">
        <v>266</v>
      </c>
      <c r="E127" s="299">
        <v>3000</v>
      </c>
      <c r="F127" s="299">
        <v>0</v>
      </c>
      <c r="G127" s="299">
        <v>3000</v>
      </c>
      <c r="H127" s="300">
        <f t="shared" si="19"/>
        <v>11.278195488721805</v>
      </c>
      <c r="I127" s="300">
        <f t="shared" si="20"/>
        <v>11.278195488721805</v>
      </c>
      <c r="J127" s="53"/>
      <c r="K127" s="53" t="s">
        <v>34</v>
      </c>
      <c r="L127" s="53"/>
    </row>
    <row r="128" spans="1:17" x14ac:dyDescent="0.25">
      <c r="A128" s="50" t="s">
        <v>35</v>
      </c>
      <c r="B128" s="50" t="s">
        <v>308</v>
      </c>
      <c r="C128" s="51" t="s">
        <v>294</v>
      </c>
      <c r="D128" s="78">
        <v>404</v>
      </c>
      <c r="E128" s="299">
        <v>3000</v>
      </c>
      <c r="F128" s="299">
        <v>0</v>
      </c>
      <c r="G128" s="299">
        <v>3000</v>
      </c>
      <c r="H128" s="300">
        <f>+E128/D128</f>
        <v>7.4257425742574261</v>
      </c>
      <c r="I128" s="300">
        <f>+G128/D128</f>
        <v>7.4257425742574261</v>
      </c>
      <c r="J128" s="53"/>
      <c r="K128" s="53" t="s">
        <v>34</v>
      </c>
      <c r="L128" s="53"/>
    </row>
    <row r="129" spans="1:12" x14ac:dyDescent="0.25">
      <c r="A129" s="50" t="s">
        <v>35</v>
      </c>
      <c r="B129" s="50" t="s">
        <v>310</v>
      </c>
      <c r="C129" s="51" t="s">
        <v>294</v>
      </c>
      <c r="D129" s="78">
        <v>334</v>
      </c>
      <c r="E129" s="300">
        <v>2387</v>
      </c>
      <c r="F129" s="300">
        <v>658</v>
      </c>
      <c r="G129" s="300">
        <v>3045</v>
      </c>
      <c r="H129" s="300">
        <f>+E129/D129</f>
        <v>7.1467065868263475</v>
      </c>
      <c r="I129" s="300">
        <f>+G129/D129</f>
        <v>9.1167664670658688</v>
      </c>
      <c r="J129" s="53"/>
      <c r="K129" s="53" t="s">
        <v>2</v>
      </c>
      <c r="L129" s="53" t="s">
        <v>34</v>
      </c>
    </row>
    <row r="130" spans="1:12" x14ac:dyDescent="0.25">
      <c r="A130" s="50" t="s">
        <v>35</v>
      </c>
      <c r="B130" s="50" t="s">
        <v>312</v>
      </c>
      <c r="C130" s="51" t="s">
        <v>252</v>
      </c>
      <c r="D130" s="78">
        <v>225</v>
      </c>
      <c r="E130" s="299">
        <v>3300</v>
      </c>
      <c r="F130" s="299">
        <v>0</v>
      </c>
      <c r="G130" s="299">
        <v>3300</v>
      </c>
      <c r="H130" s="300">
        <f t="shared" si="19"/>
        <v>14.666666666666666</v>
      </c>
      <c r="I130" s="300">
        <f t="shared" si="20"/>
        <v>14.666666666666666</v>
      </c>
      <c r="J130" s="53"/>
      <c r="K130" s="53" t="s">
        <v>34</v>
      </c>
      <c r="L130" s="53"/>
    </row>
    <row r="131" spans="1:12" x14ac:dyDescent="0.25">
      <c r="A131" s="50" t="s">
        <v>35</v>
      </c>
      <c r="B131" s="50" t="s">
        <v>315</v>
      </c>
      <c r="C131" s="51" t="s">
        <v>294</v>
      </c>
      <c r="D131" s="78">
        <v>554</v>
      </c>
      <c r="E131" s="297" t="s">
        <v>514</v>
      </c>
      <c r="F131" s="297" t="s">
        <v>514</v>
      </c>
      <c r="G131" s="297" t="s">
        <v>514</v>
      </c>
      <c r="H131" s="298" t="s">
        <v>514</v>
      </c>
      <c r="I131" s="298" t="s">
        <v>514</v>
      </c>
      <c r="J131" s="53" t="s">
        <v>34</v>
      </c>
      <c r="K131" s="53" t="s">
        <v>2</v>
      </c>
      <c r="L131" s="53" t="s">
        <v>2</v>
      </c>
    </row>
    <row r="132" spans="1:12" x14ac:dyDescent="0.25">
      <c r="A132" s="50" t="s">
        <v>318</v>
      </c>
      <c r="B132" s="50" t="s">
        <v>320</v>
      </c>
      <c r="C132" s="51" t="s">
        <v>322</v>
      </c>
      <c r="D132" s="78">
        <v>229</v>
      </c>
      <c r="E132" s="299">
        <v>5000</v>
      </c>
      <c r="F132" s="299">
        <v>0</v>
      </c>
      <c r="G132" s="299">
        <v>5000</v>
      </c>
      <c r="H132" s="300">
        <f t="shared" si="19"/>
        <v>21.834061135371179</v>
      </c>
      <c r="I132" s="300">
        <f t="shared" si="20"/>
        <v>21.834061135371179</v>
      </c>
      <c r="J132" s="53"/>
      <c r="K132" s="53" t="s">
        <v>34</v>
      </c>
      <c r="L132" s="53"/>
    </row>
    <row r="133" spans="1:12" x14ac:dyDescent="0.25">
      <c r="A133" s="50" t="s">
        <v>157</v>
      </c>
      <c r="B133" s="50" t="s">
        <v>326</v>
      </c>
      <c r="C133" s="51" t="s">
        <v>294</v>
      </c>
      <c r="D133" s="78">
        <v>269</v>
      </c>
      <c r="E133" s="299">
        <v>8284</v>
      </c>
      <c r="F133" s="299">
        <v>0</v>
      </c>
      <c r="G133" s="299">
        <v>8284</v>
      </c>
      <c r="H133" s="300">
        <f>+E133/D133</f>
        <v>30.795539033457249</v>
      </c>
      <c r="I133" s="300">
        <f>+G133/D133</f>
        <v>30.795539033457249</v>
      </c>
      <c r="J133" s="53" t="s">
        <v>34</v>
      </c>
      <c r="K133" s="53" t="s">
        <v>2</v>
      </c>
      <c r="L133" s="53" t="s">
        <v>2</v>
      </c>
    </row>
    <row r="134" spans="1:12" x14ac:dyDescent="0.25">
      <c r="A134" s="50" t="s">
        <v>203</v>
      </c>
      <c r="B134" s="50" t="s">
        <v>331</v>
      </c>
      <c r="C134" s="51" t="s">
        <v>332</v>
      </c>
      <c r="D134" s="78">
        <v>210</v>
      </c>
      <c r="E134" s="299">
        <v>4700</v>
      </c>
      <c r="F134" s="299">
        <v>1000</v>
      </c>
      <c r="G134" s="299">
        <v>5700</v>
      </c>
      <c r="H134" s="300">
        <f>+E134/D134</f>
        <v>22.38095238095238</v>
      </c>
      <c r="I134" s="300">
        <f>+G134/D134</f>
        <v>27.142857142857142</v>
      </c>
      <c r="J134" s="53"/>
      <c r="K134" s="53" t="s">
        <v>34</v>
      </c>
      <c r="L134" s="53"/>
    </row>
    <row r="135" spans="1:12" x14ac:dyDescent="0.25">
      <c r="A135" s="50" t="s">
        <v>203</v>
      </c>
      <c r="B135" s="50" t="s">
        <v>336</v>
      </c>
      <c r="C135" s="51" t="s">
        <v>337</v>
      </c>
      <c r="D135" s="78">
        <v>436</v>
      </c>
      <c r="E135" s="299">
        <v>13000</v>
      </c>
      <c r="F135" s="299">
        <v>2000</v>
      </c>
      <c r="G135" s="299">
        <v>15000</v>
      </c>
      <c r="H135" s="300">
        <f t="shared" ref="H135:H168" si="21">+E135/D135</f>
        <v>29.816513761467888</v>
      </c>
      <c r="I135" s="300">
        <f t="shared" ref="I135:I168" si="22">+G135/D135</f>
        <v>34.403669724770644</v>
      </c>
      <c r="J135" s="53" t="s">
        <v>34</v>
      </c>
      <c r="K135" s="53" t="s">
        <v>2</v>
      </c>
      <c r="L135" s="53" t="s">
        <v>2</v>
      </c>
    </row>
    <row r="136" spans="1:12" x14ac:dyDescent="0.25">
      <c r="A136" s="50" t="s">
        <v>340</v>
      </c>
      <c r="B136" s="50" t="s">
        <v>342</v>
      </c>
      <c r="C136" s="51" t="s">
        <v>344</v>
      </c>
      <c r="D136" s="78">
        <v>173</v>
      </c>
      <c r="E136" s="299">
        <v>2500</v>
      </c>
      <c r="F136" s="299">
        <v>0</v>
      </c>
      <c r="G136" s="299">
        <v>2500</v>
      </c>
      <c r="H136" s="300">
        <f t="shared" si="21"/>
        <v>14.450867052023121</v>
      </c>
      <c r="I136" s="300">
        <f t="shared" si="22"/>
        <v>14.450867052023121</v>
      </c>
      <c r="J136" s="320" t="s">
        <v>514</v>
      </c>
      <c r="K136" s="320" t="s">
        <v>514</v>
      </c>
      <c r="L136" s="320" t="s">
        <v>514</v>
      </c>
    </row>
    <row r="137" spans="1:12" x14ac:dyDescent="0.25">
      <c r="A137" s="50" t="s">
        <v>209</v>
      </c>
      <c r="B137" s="50" t="s">
        <v>348</v>
      </c>
      <c r="C137" s="51" t="s">
        <v>349</v>
      </c>
      <c r="D137" s="78">
        <v>214</v>
      </c>
      <c r="E137" s="300">
        <v>4064</v>
      </c>
      <c r="F137" s="300">
        <v>0</v>
      </c>
      <c r="G137" s="300">
        <v>4064</v>
      </c>
      <c r="H137" s="300">
        <f>+E137/D137</f>
        <v>18.990654205607477</v>
      </c>
      <c r="I137" s="300">
        <f>+G137/D137</f>
        <v>18.990654205607477</v>
      </c>
      <c r="J137" s="53"/>
      <c r="K137" s="53" t="s">
        <v>34</v>
      </c>
      <c r="L137" s="53"/>
    </row>
    <row r="138" spans="1:12" x14ac:dyDescent="0.25">
      <c r="A138" s="50" t="s">
        <v>116</v>
      </c>
      <c r="B138" s="50" t="s">
        <v>353</v>
      </c>
      <c r="C138" s="51" t="s">
        <v>294</v>
      </c>
      <c r="D138" s="78">
        <v>43</v>
      </c>
      <c r="E138" s="299">
        <v>480</v>
      </c>
      <c r="F138" s="299">
        <v>0</v>
      </c>
      <c r="G138" s="299">
        <v>480</v>
      </c>
      <c r="H138" s="300">
        <f>+E138/D138</f>
        <v>11.162790697674419</v>
      </c>
      <c r="I138" s="300">
        <f>+G138/D138</f>
        <v>11.162790697674419</v>
      </c>
      <c r="J138" s="53"/>
      <c r="K138" s="53" t="s">
        <v>34</v>
      </c>
      <c r="L138" s="53"/>
    </row>
    <row r="139" spans="1:12" x14ac:dyDescent="0.25">
      <c r="A139" s="50" t="s">
        <v>116</v>
      </c>
      <c r="B139" s="50" t="s">
        <v>358</v>
      </c>
      <c r="C139" s="51" t="s">
        <v>294</v>
      </c>
      <c r="D139" s="78">
        <v>177</v>
      </c>
      <c r="E139" s="300">
        <v>5500</v>
      </c>
      <c r="F139" s="300">
        <v>0</v>
      </c>
      <c r="G139" s="299">
        <v>5500</v>
      </c>
      <c r="H139" s="300">
        <f t="shared" si="21"/>
        <v>31.073446327683616</v>
      </c>
      <c r="I139" s="300">
        <f t="shared" si="22"/>
        <v>31.073446327683616</v>
      </c>
      <c r="J139" s="53" t="s">
        <v>34</v>
      </c>
      <c r="K139" s="53" t="s">
        <v>2</v>
      </c>
      <c r="L139" s="53" t="s">
        <v>2</v>
      </c>
    </row>
    <row r="140" spans="1:12" x14ac:dyDescent="0.25">
      <c r="A140" s="50" t="s">
        <v>61</v>
      </c>
      <c r="B140" s="50" t="s">
        <v>362</v>
      </c>
      <c r="C140" s="51" t="s">
        <v>337</v>
      </c>
      <c r="D140" s="78">
        <v>419</v>
      </c>
      <c r="E140" s="300">
        <v>6436</v>
      </c>
      <c r="F140" s="300">
        <v>1000</v>
      </c>
      <c r="G140" s="300">
        <v>7436</v>
      </c>
      <c r="H140" s="300">
        <f>+E140/D140</f>
        <v>15.360381861575179</v>
      </c>
      <c r="I140" s="300">
        <f>+G140/D140</f>
        <v>17.747016706443915</v>
      </c>
      <c r="J140" s="53" t="s">
        <v>34</v>
      </c>
      <c r="K140" s="53" t="s">
        <v>2</v>
      </c>
      <c r="L140" s="53" t="s">
        <v>2</v>
      </c>
    </row>
    <row r="141" spans="1:12" x14ac:dyDescent="0.25">
      <c r="A141" s="50" t="s">
        <v>61</v>
      </c>
      <c r="B141" s="50" t="s">
        <v>366</v>
      </c>
      <c r="C141" s="51" t="s">
        <v>294</v>
      </c>
      <c r="D141" s="78">
        <v>94</v>
      </c>
      <c r="E141" s="299">
        <v>7000</v>
      </c>
      <c r="F141" s="299">
        <v>5000</v>
      </c>
      <c r="G141" s="299">
        <v>12000</v>
      </c>
      <c r="H141" s="300">
        <f>+E141/D141</f>
        <v>74.468085106382972</v>
      </c>
      <c r="I141" s="300">
        <f>+G141/D141</f>
        <v>127.65957446808511</v>
      </c>
      <c r="J141" s="53" t="s">
        <v>34</v>
      </c>
      <c r="K141" s="53" t="s">
        <v>2</v>
      </c>
      <c r="L141" s="53" t="s">
        <v>2</v>
      </c>
    </row>
    <row r="142" spans="1:12" x14ac:dyDescent="0.25">
      <c r="A142" s="50" t="s">
        <v>61</v>
      </c>
      <c r="B142" s="50" t="s">
        <v>370</v>
      </c>
      <c r="C142" s="51" t="s">
        <v>372</v>
      </c>
      <c r="D142" s="78">
        <v>274</v>
      </c>
      <c r="E142" s="299">
        <v>6500</v>
      </c>
      <c r="F142" s="299">
        <v>0</v>
      </c>
      <c r="G142" s="299">
        <v>6500</v>
      </c>
      <c r="H142" s="300">
        <f t="shared" si="21"/>
        <v>23.722627737226276</v>
      </c>
      <c r="I142" s="300">
        <f t="shared" si="22"/>
        <v>23.722627737226276</v>
      </c>
      <c r="J142" s="53"/>
      <c r="K142" s="53" t="s">
        <v>34</v>
      </c>
      <c r="L142" s="53"/>
    </row>
    <row r="143" spans="1:12" x14ac:dyDescent="0.25">
      <c r="A143" s="50" t="s">
        <v>61</v>
      </c>
      <c r="B143" s="50" t="s">
        <v>376</v>
      </c>
      <c r="C143" s="51" t="s">
        <v>372</v>
      </c>
      <c r="D143" s="78">
        <v>349</v>
      </c>
      <c r="E143" s="300">
        <v>7250</v>
      </c>
      <c r="F143" s="300">
        <v>0</v>
      </c>
      <c r="G143" s="300">
        <v>7250</v>
      </c>
      <c r="H143" s="300">
        <f>+E143/D143</f>
        <v>20.773638968481375</v>
      </c>
      <c r="I143" s="300">
        <f>+G143/D143</f>
        <v>20.773638968481375</v>
      </c>
      <c r="J143" s="53" t="s">
        <v>34</v>
      </c>
      <c r="K143" s="53" t="s">
        <v>2</v>
      </c>
      <c r="L143" s="53" t="s">
        <v>2</v>
      </c>
    </row>
    <row r="144" spans="1:12" x14ac:dyDescent="0.25">
      <c r="A144" s="50" t="s">
        <v>61</v>
      </c>
      <c r="B144" s="50" t="s">
        <v>380</v>
      </c>
      <c r="C144" s="51" t="s">
        <v>337</v>
      </c>
      <c r="D144" s="78">
        <v>344</v>
      </c>
      <c r="E144" s="299">
        <v>6354</v>
      </c>
      <c r="F144" s="299">
        <v>1100</v>
      </c>
      <c r="G144" s="299">
        <v>7454</v>
      </c>
      <c r="H144" s="300">
        <f>+E144/D144</f>
        <v>18.470930232558139</v>
      </c>
      <c r="I144" s="300">
        <f>+G144/D144</f>
        <v>21.668604651162791</v>
      </c>
      <c r="J144" s="53" t="s">
        <v>34</v>
      </c>
      <c r="K144" s="53" t="s">
        <v>2</v>
      </c>
      <c r="L144" s="53" t="s">
        <v>2</v>
      </c>
    </row>
    <row r="145" spans="1:12" x14ac:dyDescent="0.25">
      <c r="A145" s="50" t="s">
        <v>164</v>
      </c>
      <c r="B145" s="50" t="s">
        <v>385</v>
      </c>
      <c r="C145" s="51" t="s">
        <v>285</v>
      </c>
      <c r="D145" s="78">
        <v>191</v>
      </c>
      <c r="E145" s="299">
        <v>4500</v>
      </c>
      <c r="F145" s="300">
        <v>0</v>
      </c>
      <c r="G145" s="299">
        <v>4500</v>
      </c>
      <c r="H145" s="300">
        <f t="shared" si="21"/>
        <v>23.560209424083769</v>
      </c>
      <c r="I145" s="300">
        <f t="shared" si="22"/>
        <v>23.560209424083769</v>
      </c>
      <c r="J145" s="53" t="s">
        <v>34</v>
      </c>
      <c r="K145" s="53" t="s">
        <v>2</v>
      </c>
      <c r="L145" s="53" t="s">
        <v>2</v>
      </c>
    </row>
    <row r="146" spans="1:12" x14ac:dyDescent="0.25">
      <c r="A146" s="50" t="s">
        <v>164</v>
      </c>
      <c r="B146" s="50" t="s">
        <v>389</v>
      </c>
      <c r="C146" s="51" t="s">
        <v>285</v>
      </c>
      <c r="D146" s="78">
        <v>244</v>
      </c>
      <c r="E146" s="300">
        <v>3252</v>
      </c>
      <c r="F146" s="300">
        <v>0</v>
      </c>
      <c r="G146" s="300">
        <v>3252</v>
      </c>
      <c r="H146" s="300">
        <f>+E146/D146</f>
        <v>13.327868852459016</v>
      </c>
      <c r="I146" s="300">
        <f>+G146/D146</f>
        <v>13.327868852459016</v>
      </c>
      <c r="J146" s="53"/>
      <c r="K146" s="53" t="s">
        <v>34</v>
      </c>
      <c r="L146" s="53"/>
    </row>
    <row r="147" spans="1:12" x14ac:dyDescent="0.25">
      <c r="A147" s="50" t="s">
        <v>164</v>
      </c>
      <c r="B147" s="50" t="s">
        <v>394</v>
      </c>
      <c r="C147" s="51" t="s">
        <v>285</v>
      </c>
      <c r="D147" s="78">
        <v>366</v>
      </c>
      <c r="E147" s="300">
        <v>4000</v>
      </c>
      <c r="F147" s="299">
        <v>0</v>
      </c>
      <c r="G147" s="299">
        <v>4000</v>
      </c>
      <c r="H147" s="300">
        <f>+E147/D147</f>
        <v>10.928961748633879</v>
      </c>
      <c r="I147" s="300">
        <f>+G147/D147</f>
        <v>10.928961748633879</v>
      </c>
      <c r="J147" s="320" t="s">
        <v>514</v>
      </c>
      <c r="K147" s="320" t="s">
        <v>514</v>
      </c>
      <c r="L147" s="320" t="s">
        <v>514</v>
      </c>
    </row>
    <row r="148" spans="1:12" x14ac:dyDescent="0.25">
      <c r="A148" s="50" t="s">
        <v>164</v>
      </c>
      <c r="B148" s="50" t="s">
        <v>398</v>
      </c>
      <c r="C148" s="51" t="s">
        <v>285</v>
      </c>
      <c r="D148" s="78">
        <v>359</v>
      </c>
      <c r="E148" s="300">
        <v>7000</v>
      </c>
      <c r="F148" s="300">
        <v>0</v>
      </c>
      <c r="G148" s="300">
        <v>7000</v>
      </c>
      <c r="H148" s="300">
        <f>+E148/D148</f>
        <v>19.498607242339833</v>
      </c>
      <c r="I148" s="300">
        <f>+G148/D148</f>
        <v>19.498607242339833</v>
      </c>
      <c r="J148" s="53" t="s">
        <v>34</v>
      </c>
      <c r="K148" s="53" t="s">
        <v>2</v>
      </c>
      <c r="L148" s="53" t="s">
        <v>2</v>
      </c>
    </row>
    <row r="149" spans="1:12" x14ac:dyDescent="0.25">
      <c r="A149" s="50" t="s">
        <v>164</v>
      </c>
      <c r="B149" s="50" t="s">
        <v>402</v>
      </c>
      <c r="C149" s="51" t="s">
        <v>403</v>
      </c>
      <c r="D149" s="78">
        <v>308</v>
      </c>
      <c r="E149" s="300">
        <v>2300</v>
      </c>
      <c r="F149" s="300">
        <v>0</v>
      </c>
      <c r="G149" s="300">
        <v>2300</v>
      </c>
      <c r="H149" s="300">
        <f>+E149/D149</f>
        <v>7.4675324675324672</v>
      </c>
      <c r="I149" s="300">
        <f>+G149/D149</f>
        <v>7.4675324675324672</v>
      </c>
      <c r="J149" s="53" t="s">
        <v>34</v>
      </c>
      <c r="K149" s="53" t="s">
        <v>2</v>
      </c>
      <c r="L149" s="53" t="s">
        <v>2</v>
      </c>
    </row>
    <row r="150" spans="1:12" x14ac:dyDescent="0.25">
      <c r="A150" s="50" t="s">
        <v>164</v>
      </c>
      <c r="B150" s="50" t="s">
        <v>407</v>
      </c>
      <c r="C150" s="51" t="s">
        <v>285</v>
      </c>
      <c r="D150" s="78">
        <v>322</v>
      </c>
      <c r="E150" s="293">
        <v>9500</v>
      </c>
      <c r="F150" s="293">
        <v>0</v>
      </c>
      <c r="G150" s="293">
        <v>9500</v>
      </c>
      <c r="H150" s="300">
        <f t="shared" si="21"/>
        <v>29.503105590062113</v>
      </c>
      <c r="I150" s="300">
        <f t="shared" si="22"/>
        <v>29.503105590062113</v>
      </c>
      <c r="J150" s="53"/>
      <c r="K150" s="53" t="s">
        <v>34</v>
      </c>
      <c r="L150" s="53"/>
    </row>
    <row r="151" spans="1:12" x14ac:dyDescent="0.25">
      <c r="A151" s="50" t="s">
        <v>67</v>
      </c>
      <c r="B151" s="50" t="s">
        <v>411</v>
      </c>
      <c r="C151" s="51" t="s">
        <v>285</v>
      </c>
      <c r="D151" s="78">
        <v>294</v>
      </c>
      <c r="E151" s="300">
        <v>3000</v>
      </c>
      <c r="F151" s="300">
        <v>3240</v>
      </c>
      <c r="G151" s="293">
        <v>6240</v>
      </c>
      <c r="H151" s="300">
        <f t="shared" si="21"/>
        <v>10.204081632653061</v>
      </c>
      <c r="I151" s="300">
        <f t="shared" si="22"/>
        <v>21.224489795918366</v>
      </c>
      <c r="J151" s="53" t="s">
        <v>34</v>
      </c>
      <c r="K151" s="53" t="s">
        <v>2</v>
      </c>
      <c r="L151" s="53" t="s">
        <v>2</v>
      </c>
    </row>
    <row r="152" spans="1:12" x14ac:dyDescent="0.25">
      <c r="A152" s="50" t="s">
        <v>67</v>
      </c>
      <c r="B152" s="50" t="s">
        <v>413</v>
      </c>
      <c r="C152" s="51" t="s">
        <v>285</v>
      </c>
      <c r="D152" s="78">
        <v>286</v>
      </c>
      <c r="E152" s="293">
        <v>3000</v>
      </c>
      <c r="F152" s="293">
        <v>3240</v>
      </c>
      <c r="G152" s="293">
        <v>6240</v>
      </c>
      <c r="H152" s="300">
        <f t="shared" si="21"/>
        <v>10.48951048951049</v>
      </c>
      <c r="I152" s="300">
        <f t="shared" si="22"/>
        <v>21.818181818181817</v>
      </c>
      <c r="J152" s="53" t="s">
        <v>34</v>
      </c>
      <c r="K152" s="53" t="s">
        <v>2</v>
      </c>
      <c r="L152" s="53" t="s">
        <v>2</v>
      </c>
    </row>
    <row r="153" spans="1:12" x14ac:dyDescent="0.25">
      <c r="A153" s="50" t="s">
        <v>67</v>
      </c>
      <c r="B153" s="50" t="s">
        <v>415</v>
      </c>
      <c r="C153" s="51" t="s">
        <v>285</v>
      </c>
      <c r="D153" s="78">
        <v>290</v>
      </c>
      <c r="E153" s="293">
        <v>3000</v>
      </c>
      <c r="F153" s="293">
        <v>3240</v>
      </c>
      <c r="G153" s="293">
        <v>6240</v>
      </c>
      <c r="H153" s="300">
        <f t="shared" si="21"/>
        <v>10.344827586206897</v>
      </c>
      <c r="I153" s="300">
        <f t="shared" si="22"/>
        <v>21.517241379310345</v>
      </c>
      <c r="J153" s="53" t="s">
        <v>34</v>
      </c>
      <c r="K153" s="53" t="s">
        <v>2</v>
      </c>
      <c r="L153" s="53" t="s">
        <v>2</v>
      </c>
    </row>
    <row r="154" spans="1:12" x14ac:dyDescent="0.25">
      <c r="A154" s="50" t="s">
        <v>67</v>
      </c>
      <c r="B154" s="50" t="s">
        <v>417</v>
      </c>
      <c r="C154" s="51" t="s">
        <v>285</v>
      </c>
      <c r="D154" s="78">
        <v>18</v>
      </c>
      <c r="E154" s="293">
        <v>300</v>
      </c>
      <c r="F154" s="293">
        <v>0</v>
      </c>
      <c r="G154" s="293">
        <v>300</v>
      </c>
      <c r="H154" s="300">
        <f t="shared" si="21"/>
        <v>16.666666666666668</v>
      </c>
      <c r="I154" s="300">
        <f t="shared" si="22"/>
        <v>16.666666666666668</v>
      </c>
      <c r="J154" s="53"/>
      <c r="K154" s="53" t="s">
        <v>34</v>
      </c>
      <c r="L154" s="53"/>
    </row>
    <row r="155" spans="1:12" x14ac:dyDescent="0.25">
      <c r="A155" s="50" t="s">
        <v>418</v>
      </c>
      <c r="B155" s="50" t="s">
        <v>420</v>
      </c>
      <c r="C155" s="51" t="s">
        <v>422</v>
      </c>
      <c r="D155" s="78">
        <v>195</v>
      </c>
      <c r="E155" s="293">
        <v>4000</v>
      </c>
      <c r="F155" s="293">
        <v>0</v>
      </c>
      <c r="G155" s="293">
        <v>4000</v>
      </c>
      <c r="H155" s="300">
        <f t="shared" si="21"/>
        <v>20.512820512820515</v>
      </c>
      <c r="I155" s="300">
        <f t="shared" si="22"/>
        <v>20.512820512820515</v>
      </c>
      <c r="J155" s="53"/>
      <c r="K155" s="53" t="s">
        <v>2</v>
      </c>
      <c r="L155" s="53" t="s">
        <v>34</v>
      </c>
    </row>
    <row r="156" spans="1:12" x14ac:dyDescent="0.25">
      <c r="A156" s="50" t="s">
        <v>73</v>
      </c>
      <c r="B156" s="50" t="s">
        <v>426</v>
      </c>
      <c r="C156" s="51" t="s">
        <v>403</v>
      </c>
      <c r="D156" s="78">
        <v>255</v>
      </c>
      <c r="E156" s="293">
        <v>0</v>
      </c>
      <c r="F156" s="293">
        <v>0</v>
      </c>
      <c r="G156" s="293">
        <v>0</v>
      </c>
      <c r="H156" s="300">
        <f t="shared" si="21"/>
        <v>0</v>
      </c>
      <c r="I156" s="300">
        <f t="shared" si="22"/>
        <v>0</v>
      </c>
      <c r="J156" s="53"/>
      <c r="K156" s="53" t="s">
        <v>34</v>
      </c>
      <c r="L156" s="53"/>
    </row>
    <row r="157" spans="1:12" x14ac:dyDescent="0.25">
      <c r="A157" s="50" t="s">
        <v>79</v>
      </c>
      <c r="B157" s="50" t="s">
        <v>431</v>
      </c>
      <c r="C157" s="51" t="s">
        <v>285</v>
      </c>
      <c r="D157" s="78">
        <v>321</v>
      </c>
      <c r="E157" s="293">
        <v>2500</v>
      </c>
      <c r="F157" s="293">
        <v>0</v>
      </c>
      <c r="G157" s="293">
        <v>2500</v>
      </c>
      <c r="H157" s="300">
        <f t="shared" si="21"/>
        <v>7.7881619937694708</v>
      </c>
      <c r="I157" s="300">
        <f t="shared" si="22"/>
        <v>7.7881619937694708</v>
      </c>
      <c r="J157" s="53"/>
      <c r="K157" s="53" t="s">
        <v>34</v>
      </c>
      <c r="L157" s="53"/>
    </row>
    <row r="158" spans="1:12" x14ac:dyDescent="0.25">
      <c r="A158" s="50" t="s">
        <v>79</v>
      </c>
      <c r="B158" s="50" t="s">
        <v>300</v>
      </c>
      <c r="C158" s="51" t="s">
        <v>285</v>
      </c>
      <c r="D158" s="78">
        <v>316</v>
      </c>
      <c r="E158" s="293">
        <v>2000</v>
      </c>
      <c r="F158" s="293">
        <v>250</v>
      </c>
      <c r="G158" s="293">
        <v>2250</v>
      </c>
      <c r="H158" s="300">
        <f t="shared" si="21"/>
        <v>6.3291139240506329</v>
      </c>
      <c r="I158" s="300">
        <f t="shared" si="22"/>
        <v>7.1202531645569618</v>
      </c>
      <c r="J158" s="53" t="s">
        <v>34</v>
      </c>
      <c r="K158" s="53" t="s">
        <v>2</v>
      </c>
      <c r="L158" s="53" t="s">
        <v>2</v>
      </c>
    </row>
    <row r="159" spans="1:12" x14ac:dyDescent="0.25">
      <c r="A159" s="50" t="s">
        <v>79</v>
      </c>
      <c r="B159" s="50" t="s">
        <v>438</v>
      </c>
      <c r="C159" s="51" t="s">
        <v>285</v>
      </c>
      <c r="D159" s="78">
        <v>330</v>
      </c>
      <c r="E159" s="293">
        <v>2600</v>
      </c>
      <c r="F159" s="293">
        <v>100</v>
      </c>
      <c r="G159" s="293">
        <v>2700</v>
      </c>
      <c r="H159" s="300">
        <f t="shared" si="21"/>
        <v>7.8787878787878789</v>
      </c>
      <c r="I159" s="300">
        <f t="shared" si="22"/>
        <v>8.1818181818181817</v>
      </c>
      <c r="J159" s="53" t="s">
        <v>34</v>
      </c>
      <c r="K159" s="53" t="s">
        <v>2</v>
      </c>
      <c r="L159" s="53" t="s">
        <v>2</v>
      </c>
    </row>
    <row r="160" spans="1:12" x14ac:dyDescent="0.25">
      <c r="A160" s="50" t="s">
        <v>239</v>
      </c>
      <c r="B160" s="50" t="s">
        <v>442</v>
      </c>
      <c r="C160" s="51" t="s">
        <v>285</v>
      </c>
      <c r="D160" s="78">
        <v>33</v>
      </c>
      <c r="E160" s="293">
        <v>500</v>
      </c>
      <c r="F160" s="293">
        <v>0</v>
      </c>
      <c r="G160" s="293">
        <v>500</v>
      </c>
      <c r="H160" s="300">
        <f t="shared" si="21"/>
        <v>15.151515151515152</v>
      </c>
      <c r="I160" s="300">
        <f t="shared" si="22"/>
        <v>15.151515151515152</v>
      </c>
      <c r="J160" s="53" t="s">
        <v>34</v>
      </c>
      <c r="K160" s="53" t="s">
        <v>2</v>
      </c>
      <c r="L160" s="53" t="s">
        <v>2</v>
      </c>
    </row>
    <row r="161" spans="1:12" x14ac:dyDescent="0.25">
      <c r="A161" s="50" t="s">
        <v>239</v>
      </c>
      <c r="B161" s="50" t="s">
        <v>447</v>
      </c>
      <c r="C161" s="51" t="s">
        <v>285</v>
      </c>
      <c r="D161" s="78">
        <v>318</v>
      </c>
      <c r="E161" s="293">
        <v>4500</v>
      </c>
      <c r="F161" s="293">
        <v>0</v>
      </c>
      <c r="G161" s="293">
        <v>4500</v>
      </c>
      <c r="H161" s="300">
        <f t="shared" si="21"/>
        <v>14.150943396226415</v>
      </c>
      <c r="I161" s="300">
        <f t="shared" si="22"/>
        <v>14.150943396226415</v>
      </c>
      <c r="J161" s="53"/>
      <c r="K161" s="53" t="s">
        <v>34</v>
      </c>
      <c r="L161" s="53"/>
    </row>
    <row r="162" spans="1:12" x14ac:dyDescent="0.25">
      <c r="A162" s="50" t="s">
        <v>239</v>
      </c>
      <c r="B162" s="50" t="s">
        <v>342</v>
      </c>
      <c r="C162" s="51" t="s">
        <v>285</v>
      </c>
      <c r="D162" s="78">
        <v>319</v>
      </c>
      <c r="E162" s="293">
        <v>5350</v>
      </c>
      <c r="F162" s="293">
        <v>450</v>
      </c>
      <c r="G162" s="293">
        <v>5800</v>
      </c>
      <c r="H162" s="300">
        <f t="shared" si="21"/>
        <v>16.771159874608152</v>
      </c>
      <c r="I162" s="300">
        <f t="shared" si="22"/>
        <v>18.181818181818183</v>
      </c>
      <c r="J162" s="53" t="s">
        <v>34</v>
      </c>
      <c r="K162" s="53" t="s">
        <v>2</v>
      </c>
      <c r="L162" s="53" t="s">
        <v>2</v>
      </c>
    </row>
    <row r="163" spans="1:12" x14ac:dyDescent="0.25">
      <c r="A163" s="50" t="s">
        <v>239</v>
      </c>
      <c r="B163" s="50" t="s">
        <v>454</v>
      </c>
      <c r="C163" s="51" t="s">
        <v>285</v>
      </c>
      <c r="D163" s="78">
        <v>355</v>
      </c>
      <c r="E163" s="293">
        <v>3600</v>
      </c>
      <c r="F163" s="293">
        <v>2100</v>
      </c>
      <c r="G163" s="293">
        <v>5700</v>
      </c>
      <c r="H163" s="300">
        <f t="shared" si="21"/>
        <v>10.140845070422536</v>
      </c>
      <c r="I163" s="300">
        <f t="shared" si="22"/>
        <v>16.056338028169016</v>
      </c>
      <c r="J163" s="53"/>
      <c r="K163" s="53" t="s">
        <v>34</v>
      </c>
      <c r="L163" s="53"/>
    </row>
    <row r="164" spans="1:12" x14ac:dyDescent="0.25">
      <c r="A164" s="50" t="s">
        <v>239</v>
      </c>
      <c r="B164" s="50" t="s">
        <v>458</v>
      </c>
      <c r="C164" s="51" t="s">
        <v>285</v>
      </c>
      <c r="D164" s="78">
        <v>192</v>
      </c>
      <c r="E164" s="293">
        <v>4200</v>
      </c>
      <c r="F164" s="293">
        <v>400</v>
      </c>
      <c r="G164" s="293">
        <v>4600</v>
      </c>
      <c r="H164" s="300">
        <f t="shared" si="21"/>
        <v>21.875</v>
      </c>
      <c r="I164" s="300">
        <f t="shared" si="22"/>
        <v>23.958333333333332</v>
      </c>
      <c r="J164" s="53"/>
      <c r="K164" s="53" t="s">
        <v>34</v>
      </c>
      <c r="L164" s="53"/>
    </row>
    <row r="165" spans="1:12" x14ac:dyDescent="0.25">
      <c r="A165" s="50" t="s">
        <v>103</v>
      </c>
      <c r="B165" s="50" t="s">
        <v>463</v>
      </c>
      <c r="C165" s="51" t="s">
        <v>464</v>
      </c>
      <c r="D165" s="78">
        <v>151</v>
      </c>
      <c r="E165" s="293">
        <v>2000</v>
      </c>
      <c r="F165" s="293">
        <v>0</v>
      </c>
      <c r="G165" s="293">
        <v>2000</v>
      </c>
      <c r="H165" s="300">
        <f t="shared" si="21"/>
        <v>13.245033112582782</v>
      </c>
      <c r="I165" s="300">
        <f t="shared" si="22"/>
        <v>13.245033112582782</v>
      </c>
      <c r="J165" s="53" t="s">
        <v>34</v>
      </c>
      <c r="K165" s="53" t="s">
        <v>2</v>
      </c>
      <c r="L165" s="53" t="s">
        <v>2</v>
      </c>
    </row>
    <row r="166" spans="1:12" x14ac:dyDescent="0.25">
      <c r="A166" s="50" t="s">
        <v>103</v>
      </c>
      <c r="B166" s="50" t="s">
        <v>466</v>
      </c>
      <c r="C166" s="51" t="s">
        <v>322</v>
      </c>
      <c r="D166" s="78">
        <v>158</v>
      </c>
      <c r="E166" s="293">
        <v>1200</v>
      </c>
      <c r="F166" s="293">
        <v>0</v>
      </c>
      <c r="G166" s="293">
        <v>1200</v>
      </c>
      <c r="H166" s="300">
        <f t="shared" si="21"/>
        <v>7.5949367088607591</v>
      </c>
      <c r="I166" s="300">
        <f t="shared" si="22"/>
        <v>7.5949367088607591</v>
      </c>
      <c r="J166" s="53" t="s">
        <v>34</v>
      </c>
      <c r="K166" s="53" t="s">
        <v>2</v>
      </c>
      <c r="L166" s="53" t="s">
        <v>2</v>
      </c>
    </row>
    <row r="167" spans="1:12" x14ac:dyDescent="0.25">
      <c r="A167" s="50" t="s">
        <v>103</v>
      </c>
      <c r="B167" s="50" t="s">
        <v>468</v>
      </c>
      <c r="C167" s="51" t="s">
        <v>332</v>
      </c>
      <c r="D167" s="78">
        <v>158</v>
      </c>
      <c r="E167" s="293">
        <v>1200</v>
      </c>
      <c r="F167" s="293">
        <v>0</v>
      </c>
      <c r="G167" s="293">
        <v>1200</v>
      </c>
      <c r="H167" s="300">
        <f t="shared" si="21"/>
        <v>7.5949367088607591</v>
      </c>
      <c r="I167" s="300">
        <f t="shared" si="22"/>
        <v>7.5949367088607591</v>
      </c>
      <c r="J167" s="53" t="s">
        <v>34</v>
      </c>
      <c r="K167" s="53" t="s">
        <v>2</v>
      </c>
      <c r="L167" s="53" t="s">
        <v>2</v>
      </c>
    </row>
    <row r="168" spans="1:12" x14ac:dyDescent="0.25">
      <c r="A168" s="50" t="s">
        <v>109</v>
      </c>
      <c r="B168" s="50" t="s">
        <v>470</v>
      </c>
      <c r="C168" s="51" t="s">
        <v>349</v>
      </c>
      <c r="D168" s="78">
        <v>320</v>
      </c>
      <c r="E168" s="293">
        <v>4770</v>
      </c>
      <c r="F168" s="293">
        <v>0</v>
      </c>
      <c r="G168" s="293">
        <v>4770</v>
      </c>
      <c r="H168" s="300">
        <f t="shared" si="21"/>
        <v>14.90625</v>
      </c>
      <c r="I168" s="300">
        <f t="shared" si="22"/>
        <v>14.90625</v>
      </c>
      <c r="J168" s="53"/>
      <c r="K168" s="53" t="s">
        <v>34</v>
      </c>
      <c r="L168" s="53"/>
    </row>
    <row r="169" spans="1:12" x14ac:dyDescent="0.25">
      <c r="A169" s="175"/>
      <c r="B169" s="176"/>
      <c r="C169" s="177" t="s">
        <v>6</v>
      </c>
      <c r="D169" s="84">
        <f>SUM(D121:D168)</f>
        <v>12973</v>
      </c>
      <c r="E169" s="321">
        <f>SUM(E121:E168)</f>
        <v>188488</v>
      </c>
      <c r="F169" s="321">
        <f>SUM(F121:F168)</f>
        <v>25445</v>
      </c>
      <c r="G169" s="321">
        <f>SUM(G121:G168)</f>
        <v>213933</v>
      </c>
      <c r="H169" s="322"/>
      <c r="I169" s="322"/>
      <c r="J169" s="163">
        <v>24</v>
      </c>
      <c r="K169" s="163">
        <v>20</v>
      </c>
      <c r="L169" s="163">
        <v>2</v>
      </c>
    </row>
    <row r="170" spans="1:12" x14ac:dyDescent="0.25">
      <c r="A170" s="179"/>
      <c r="B170" s="180"/>
      <c r="C170" s="181" t="s">
        <v>7</v>
      </c>
      <c r="D170" s="84">
        <f>AVERAGE(D121:D168)</f>
        <v>270.27083333333331</v>
      </c>
      <c r="E170" s="321">
        <f>AVERAGE(E121:E168)</f>
        <v>4010.3829787234044</v>
      </c>
      <c r="F170" s="321">
        <f>AVERAGE(F121:F168)</f>
        <v>541.38297872340422</v>
      </c>
      <c r="G170" s="321">
        <f>AVERAGE(G121:G168)</f>
        <v>4551.7659574468089</v>
      </c>
      <c r="H170" s="322">
        <f>+E169/(D169-D131)</f>
        <v>15.177389483855382</v>
      </c>
      <c r="I170" s="322">
        <f>+G169/(D169-D131)</f>
        <v>17.226266205008454</v>
      </c>
      <c r="J170" s="163"/>
      <c r="K170" s="163"/>
      <c r="L170" s="163"/>
    </row>
    <row r="171" spans="1:12" x14ac:dyDescent="0.25">
      <c r="A171" s="179"/>
      <c r="B171" s="180"/>
      <c r="C171" s="181" t="s">
        <v>8</v>
      </c>
      <c r="D171" s="84">
        <f t="shared" ref="D171:I171" si="23">MEDIAN(D121:D168)</f>
        <v>288</v>
      </c>
      <c r="E171" s="321">
        <f t="shared" si="23"/>
        <v>3600</v>
      </c>
      <c r="F171" s="321">
        <f t="shared" si="23"/>
        <v>0</v>
      </c>
      <c r="G171" s="321">
        <f t="shared" si="23"/>
        <v>4078</v>
      </c>
      <c r="H171" s="322">
        <f t="shared" si="23"/>
        <v>14.450867052023121</v>
      </c>
      <c r="I171" s="322">
        <f t="shared" si="23"/>
        <v>16.346153846153847</v>
      </c>
      <c r="J171" s="163"/>
      <c r="K171" s="163"/>
      <c r="L171" s="163"/>
    </row>
    <row r="172" spans="1:12" x14ac:dyDescent="0.25">
      <c r="A172" s="182"/>
      <c r="B172" s="183"/>
      <c r="C172" s="181" t="s">
        <v>482</v>
      </c>
      <c r="D172" s="184"/>
      <c r="E172" s="321"/>
      <c r="F172" s="321"/>
      <c r="G172" s="321"/>
      <c r="H172" s="322"/>
      <c r="I172" s="322"/>
      <c r="J172" s="317">
        <f>+J169/J120</f>
        <v>0.52173913043478259</v>
      </c>
      <c r="K172" s="317">
        <f>+K169/K120</f>
        <v>0.43478260869565216</v>
      </c>
      <c r="L172" s="317">
        <f>+L169/L120</f>
        <v>4.3478260869565216E-2</v>
      </c>
    </row>
    <row r="173" spans="1:12" ht="15" customHeight="1" x14ac:dyDescent="0.25">
      <c r="A173" s="5"/>
      <c r="B173" s="5"/>
      <c r="C173" s="323"/>
      <c r="D173" s="5"/>
      <c r="E173" s="324"/>
      <c r="F173" s="324"/>
      <c r="G173" s="324"/>
      <c r="H173" s="325"/>
      <c r="I173" s="5"/>
      <c r="J173" s="5"/>
      <c r="K173" s="5"/>
      <c r="L173" s="5"/>
    </row>
    <row r="174" spans="1:12" ht="15" customHeight="1" x14ac:dyDescent="0.25">
      <c r="A174" s="5"/>
      <c r="B174" s="5"/>
      <c r="C174" s="323"/>
      <c r="D174" s="5"/>
      <c r="E174" s="324"/>
      <c r="F174" s="324"/>
      <c r="G174" s="324"/>
      <c r="H174" s="325"/>
      <c r="I174" s="5"/>
      <c r="J174" s="5"/>
      <c r="K174" s="5"/>
      <c r="L174" s="5"/>
    </row>
    <row r="175" spans="1:12" ht="15" customHeight="1" x14ac:dyDescent="0.25">
      <c r="D175" s="70"/>
      <c r="F175" s="73"/>
      <c r="G175" s="73"/>
      <c r="H175" s="73"/>
    </row>
    <row r="176" spans="1:12" ht="15" customHeight="1" x14ac:dyDescent="0.25">
      <c r="D176" s="70"/>
      <c r="F176" s="73"/>
      <c r="G176" s="73"/>
      <c r="H176" s="73"/>
    </row>
    <row r="177" spans="4:8" ht="15" customHeight="1" x14ac:dyDescent="0.25">
      <c r="D177" s="70"/>
      <c r="F177" s="73"/>
      <c r="G177" s="73"/>
      <c r="H177" s="73"/>
    </row>
    <row r="178" spans="4:8" ht="15" customHeight="1" x14ac:dyDescent="0.25">
      <c r="D178" s="70"/>
      <c r="F178" s="73"/>
      <c r="G178" s="73"/>
      <c r="H178" s="73"/>
    </row>
    <row r="179" spans="4:8" ht="15" customHeight="1" x14ac:dyDescent="0.25">
      <c r="D179" s="70"/>
      <c r="F179" s="73"/>
      <c r="G179" s="73"/>
      <c r="H179" s="73"/>
    </row>
    <row r="180" spans="4:8" ht="15" customHeight="1" x14ac:dyDescent="0.25">
      <c r="D180" s="70"/>
      <c r="F180" s="73"/>
      <c r="G180" s="73"/>
      <c r="H180" s="73"/>
    </row>
  </sheetData>
  <mergeCells count="39">
    <mergeCell ref="A104:C104"/>
    <mergeCell ref="E118:G118"/>
    <mergeCell ref="H118:I118"/>
    <mergeCell ref="J118:L118"/>
    <mergeCell ref="A120:C120"/>
    <mergeCell ref="A66:C66"/>
    <mergeCell ref="E78:G78"/>
    <mergeCell ref="H78:I78"/>
    <mergeCell ref="J78:L78"/>
    <mergeCell ref="A80:C80"/>
    <mergeCell ref="E102:G102"/>
    <mergeCell ref="H102:I102"/>
    <mergeCell ref="J102:L102"/>
    <mergeCell ref="A24:C24"/>
    <mergeCell ref="E47:G47"/>
    <mergeCell ref="H47:I47"/>
    <mergeCell ref="J47:L47"/>
    <mergeCell ref="A49:C49"/>
    <mergeCell ref="E64:G64"/>
    <mergeCell ref="H64:I64"/>
    <mergeCell ref="J64:L64"/>
    <mergeCell ref="H17:I17"/>
    <mergeCell ref="J17:L17"/>
    <mergeCell ref="A19:C19"/>
    <mergeCell ref="E22:G22"/>
    <mergeCell ref="H22:I22"/>
    <mergeCell ref="J22:L22"/>
    <mergeCell ref="C10:D10"/>
    <mergeCell ref="C11:D11"/>
    <mergeCell ref="C12:D12"/>
    <mergeCell ref="C13:D13"/>
    <mergeCell ref="C14:D14"/>
    <mergeCell ref="E17:G17"/>
    <mergeCell ref="C6:D7"/>
    <mergeCell ref="E6:G6"/>
    <mergeCell ref="H6:I6"/>
    <mergeCell ref="J6:L6"/>
    <mergeCell ref="C8:D8"/>
    <mergeCell ref="C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DB174-BC7C-49E2-88AF-645F345AAEF4}">
  <dimension ref="A1:T168"/>
  <sheetViews>
    <sheetView workbookViewId="0">
      <pane ySplit="18" topLeftCell="A19" activePane="bottomLeft" state="frozen"/>
      <selection pane="bottomLeft" activeCell="A19" sqref="A19:XFD19"/>
    </sheetView>
  </sheetViews>
  <sheetFormatPr defaultRowHeight="15" x14ac:dyDescent="0.25"/>
  <cols>
    <col min="1" max="1" width="14.140625" customWidth="1"/>
    <col min="2" max="2" width="46.85546875" customWidth="1"/>
    <col min="3" max="3" width="10.42578125" customWidth="1"/>
    <col min="4" max="4" width="10.85546875" customWidth="1"/>
    <col min="5" max="5" width="10.28515625" customWidth="1"/>
    <col min="6" max="6" width="10.140625" customWidth="1"/>
    <col min="7" max="7" width="10.5703125" customWidth="1"/>
    <col min="8" max="8" width="12.85546875" customWidth="1"/>
    <col min="9" max="9" width="10.85546875" customWidth="1"/>
    <col min="10" max="10" width="9.85546875" customWidth="1"/>
  </cols>
  <sheetData>
    <row r="1" spans="1:18" s="5" customFormat="1" ht="15.75" x14ac:dyDescent="0.25">
      <c r="A1" s="1" t="s">
        <v>0</v>
      </c>
      <c r="B1" s="2"/>
      <c r="C1"/>
      <c r="D1"/>
      <c r="E1"/>
      <c r="F1"/>
      <c r="G1"/>
      <c r="H1"/>
      <c r="L1"/>
      <c r="M1"/>
      <c r="N1"/>
      <c r="O1"/>
      <c r="P1"/>
      <c r="Q1"/>
      <c r="R1"/>
    </row>
    <row r="2" spans="1:18" s="212" customFormat="1" ht="15.75" x14ac:dyDescent="0.25">
      <c r="A2" s="1" t="s">
        <v>517</v>
      </c>
      <c r="D2" s="213"/>
      <c r="E2" s="213"/>
      <c r="F2" s="213"/>
      <c r="G2" s="213"/>
      <c r="H2" s="213"/>
      <c r="I2" s="326"/>
      <c r="J2" s="215"/>
      <c r="K2" s="215"/>
      <c r="L2"/>
      <c r="M2"/>
      <c r="N2"/>
      <c r="O2"/>
      <c r="P2"/>
      <c r="Q2"/>
      <c r="R2"/>
    </row>
    <row r="3" spans="1:18" s="13" customFormat="1" x14ac:dyDescent="0.25">
      <c r="A3" s="104" t="s">
        <v>476</v>
      </c>
      <c r="D3" s="24"/>
      <c r="E3" s="24"/>
      <c r="F3" s="215"/>
      <c r="G3" s="24"/>
      <c r="H3" s="24"/>
      <c r="I3" s="24"/>
      <c r="J3" s="24"/>
      <c r="L3"/>
      <c r="M3"/>
      <c r="N3"/>
      <c r="O3"/>
      <c r="P3"/>
      <c r="Q3"/>
      <c r="R3"/>
    </row>
    <row r="4" spans="1:18" s="13" customFormat="1" ht="15.75" x14ac:dyDescent="0.25">
      <c r="A4" s="141"/>
      <c r="B4" s="1"/>
      <c r="D4" s="24"/>
      <c r="E4" s="24"/>
      <c r="F4" s="24"/>
      <c r="G4" s="24"/>
      <c r="H4" s="24"/>
      <c r="I4" s="106"/>
      <c r="J4" s="215"/>
      <c r="K4" s="215"/>
      <c r="L4"/>
      <c r="M4"/>
      <c r="N4"/>
      <c r="O4"/>
      <c r="P4"/>
      <c r="Q4"/>
      <c r="R4"/>
    </row>
    <row r="5" spans="1:18" s="13" customFormat="1" ht="12.75" customHeight="1" x14ac:dyDescent="0.25">
      <c r="A5" s="327" t="s">
        <v>3</v>
      </c>
      <c r="B5" s="328"/>
      <c r="C5" s="329" t="s">
        <v>518</v>
      </c>
      <c r="D5" s="330" t="s">
        <v>519</v>
      </c>
      <c r="E5" s="331"/>
      <c r="F5" s="331"/>
      <c r="G5" s="332"/>
      <c r="H5" s="333" t="s">
        <v>520</v>
      </c>
      <c r="I5" s="334"/>
      <c r="L5"/>
      <c r="M5"/>
      <c r="N5"/>
      <c r="O5"/>
      <c r="P5"/>
      <c r="Q5"/>
      <c r="R5"/>
    </row>
    <row r="6" spans="1:18" s="13" customFormat="1" ht="44.25" customHeight="1" x14ac:dyDescent="0.25">
      <c r="B6" s="335" t="s">
        <v>5</v>
      </c>
      <c r="C6" s="336"/>
      <c r="D6" s="337" t="s">
        <v>511</v>
      </c>
      <c r="E6" s="338" t="s">
        <v>521</v>
      </c>
      <c r="F6" s="337" t="s">
        <v>522</v>
      </c>
      <c r="G6" s="337" t="s">
        <v>523</v>
      </c>
      <c r="H6" s="339" t="s">
        <v>524</v>
      </c>
      <c r="I6" s="340" t="s">
        <v>525</v>
      </c>
      <c r="L6"/>
      <c r="M6"/>
      <c r="N6"/>
      <c r="O6"/>
      <c r="P6"/>
      <c r="Q6"/>
      <c r="R6"/>
    </row>
    <row r="7" spans="1:18" s="13" customFormat="1" x14ac:dyDescent="0.25">
      <c r="B7" s="17" t="s">
        <v>9</v>
      </c>
      <c r="C7" s="341">
        <f>E40</f>
        <v>146649</v>
      </c>
      <c r="D7" s="341">
        <f>E41</f>
        <v>11280.692307692309</v>
      </c>
      <c r="E7" s="342">
        <f>F42</f>
        <v>22.466101694915253</v>
      </c>
      <c r="F7" s="343">
        <f>G41</f>
        <v>303.15384615384613</v>
      </c>
      <c r="G7" s="343">
        <f>H41</f>
        <v>2.6923076923076925</v>
      </c>
      <c r="H7" s="344">
        <f>I42</f>
        <v>2008.5</v>
      </c>
      <c r="I7" s="344">
        <f>J42</f>
        <v>16.5</v>
      </c>
      <c r="L7"/>
      <c r="M7"/>
      <c r="N7"/>
      <c r="O7"/>
      <c r="P7"/>
      <c r="Q7"/>
      <c r="R7"/>
    </row>
    <row r="8" spans="1:18" s="13" customFormat="1" x14ac:dyDescent="0.25">
      <c r="B8" s="17" t="s">
        <v>10</v>
      </c>
      <c r="C8" s="341">
        <f>E56</f>
        <v>54275</v>
      </c>
      <c r="D8" s="341">
        <f>E57</f>
        <v>9045.8333333333339</v>
      </c>
      <c r="E8" s="342">
        <f>F58</f>
        <v>44.961991042345275</v>
      </c>
      <c r="F8" s="343">
        <f>G57</f>
        <v>55.714285714285715</v>
      </c>
      <c r="G8" s="343">
        <f>H57</f>
        <v>5.7142857142857144</v>
      </c>
      <c r="H8" s="344">
        <f>I58</f>
        <v>2001</v>
      </c>
      <c r="I8" s="344">
        <f>J58</f>
        <v>24</v>
      </c>
      <c r="L8"/>
      <c r="M8"/>
      <c r="N8"/>
      <c r="O8"/>
      <c r="P8"/>
      <c r="Q8"/>
      <c r="R8"/>
    </row>
    <row r="9" spans="1:18" s="13" customFormat="1" x14ac:dyDescent="0.25">
      <c r="B9" s="17" t="s">
        <v>11</v>
      </c>
      <c r="C9" s="341">
        <f>E69</f>
        <v>55126</v>
      </c>
      <c r="D9" s="341">
        <f>E70</f>
        <v>18375.333333333332</v>
      </c>
      <c r="E9" s="342">
        <f>F71</f>
        <v>54.327380952380949</v>
      </c>
      <c r="F9" s="343">
        <f>G70</f>
        <v>758.33333333333337</v>
      </c>
      <c r="G9" s="343">
        <f>H70</f>
        <v>12.666666666666666</v>
      </c>
      <c r="H9" s="344">
        <f>I71</f>
        <v>2004</v>
      </c>
      <c r="I9" s="344">
        <f>J71</f>
        <v>21</v>
      </c>
      <c r="L9"/>
      <c r="M9"/>
      <c r="N9"/>
      <c r="O9"/>
      <c r="P9"/>
      <c r="Q9"/>
      <c r="R9"/>
    </row>
    <row r="10" spans="1:18" s="13" customFormat="1" x14ac:dyDescent="0.25">
      <c r="B10" s="17" t="s">
        <v>12</v>
      </c>
      <c r="C10" s="341">
        <f>E92</f>
        <v>143943</v>
      </c>
      <c r="D10" s="341">
        <f>E93</f>
        <v>10281.642857142857</v>
      </c>
      <c r="E10" s="342">
        <f>F94</f>
        <v>18.760441517131696</v>
      </c>
      <c r="F10" s="343">
        <f>G93</f>
        <v>413</v>
      </c>
      <c r="G10" s="343">
        <f>H93</f>
        <v>1.9230769230769231</v>
      </c>
      <c r="H10" s="344">
        <f>I94</f>
        <v>2009</v>
      </c>
      <c r="I10" s="344">
        <f>J94</f>
        <v>16</v>
      </c>
      <c r="L10"/>
      <c r="M10"/>
      <c r="N10"/>
      <c r="O10"/>
      <c r="P10"/>
      <c r="Q10"/>
      <c r="R10"/>
    </row>
    <row r="11" spans="1:18" s="13" customFormat="1" x14ac:dyDescent="0.25">
      <c r="B11" s="17" t="s">
        <v>13</v>
      </c>
      <c r="C11" s="341">
        <f>E107</f>
        <v>141961</v>
      </c>
      <c r="D11" s="341">
        <f>E108</f>
        <v>28392.2</v>
      </c>
      <c r="E11" s="342">
        <f>F109</f>
        <v>49.107692307692311</v>
      </c>
      <c r="F11" s="343">
        <f>G108</f>
        <v>142.6</v>
      </c>
      <c r="G11" s="343">
        <f>H108</f>
        <v>3.2</v>
      </c>
      <c r="H11" s="344">
        <f>I109</f>
        <v>2009</v>
      </c>
      <c r="I11" s="344">
        <f>J109</f>
        <v>16</v>
      </c>
      <c r="L11"/>
      <c r="M11"/>
      <c r="N11"/>
      <c r="O11"/>
      <c r="P11"/>
      <c r="Q11"/>
      <c r="R11"/>
    </row>
    <row r="12" spans="1:18" s="13" customFormat="1" x14ac:dyDescent="0.25">
      <c r="B12" s="17" t="s">
        <v>14</v>
      </c>
      <c r="C12" s="341">
        <f>E164</f>
        <v>504784</v>
      </c>
      <c r="D12" s="341">
        <f>E165</f>
        <v>10740.08510638298</v>
      </c>
      <c r="E12" s="342">
        <f>F166</f>
        <v>37.79245283018868</v>
      </c>
      <c r="F12" s="343">
        <f>G165</f>
        <v>106.63829787234043</v>
      </c>
      <c r="G12" s="343">
        <f>H165</f>
        <v>1.7234042553191489</v>
      </c>
      <c r="H12" s="344">
        <f>I166</f>
        <v>2009</v>
      </c>
      <c r="I12" s="341">
        <f>J166</f>
        <v>16</v>
      </c>
      <c r="L12"/>
      <c r="M12"/>
      <c r="N12"/>
      <c r="O12"/>
      <c r="P12"/>
      <c r="Q12"/>
      <c r="R12"/>
    </row>
    <row r="13" spans="1:18" s="13" customFormat="1" x14ac:dyDescent="0.25">
      <c r="B13" s="345" t="s">
        <v>15</v>
      </c>
      <c r="C13" s="346">
        <f>SUM(C7:C12)</f>
        <v>1046738</v>
      </c>
      <c r="D13" s="347">
        <f>(E40+E56+E69+E92+E107+E164)/E18</f>
        <v>11894.75</v>
      </c>
      <c r="E13" s="348">
        <f>MEDIAN(F25:F39, F49:F55, F65:F68, F78:F91, F101:F106, F116:F163)</f>
        <v>34.303541658397172</v>
      </c>
      <c r="F13" s="349">
        <f>(G40+G56+G69+G92+G107+G164)/G18</f>
        <v>201.13636363636363</v>
      </c>
      <c r="G13" s="349">
        <f>(H40+H56+H69+H92+H107+H164)/H18</f>
        <v>2.6704545454545454</v>
      </c>
      <c r="H13" s="350">
        <f>MEDIAN(I25:I39,I49:I55,I65:I68,I78:I91,I101:I106,I116:I163)</f>
        <v>2009</v>
      </c>
      <c r="I13" s="350">
        <f>MEDIAN(J25:J39,J49:J55,J65:J68,J78:J91,J101:J106,J116:J163)</f>
        <v>16</v>
      </c>
      <c r="L13"/>
      <c r="M13"/>
      <c r="N13"/>
      <c r="O13"/>
      <c r="P13"/>
      <c r="Q13"/>
      <c r="R13"/>
    </row>
    <row r="14" spans="1:18" s="13" customFormat="1" x14ac:dyDescent="0.25">
      <c r="B14" s="243"/>
      <c r="C14" s="244"/>
      <c r="D14" s="244"/>
      <c r="L14"/>
      <c r="M14"/>
      <c r="N14"/>
      <c r="O14"/>
      <c r="P14"/>
      <c r="Q14"/>
      <c r="R14"/>
    </row>
    <row r="15" spans="1:18" s="13" customFormat="1" x14ac:dyDescent="0.25">
      <c r="A15" s="327" t="s">
        <v>16</v>
      </c>
      <c r="B15" s="243"/>
      <c r="C15" s="244"/>
      <c r="D15" s="244"/>
      <c r="L15"/>
      <c r="M15"/>
      <c r="N15"/>
      <c r="O15"/>
      <c r="P15"/>
      <c r="Q15"/>
      <c r="R15"/>
    </row>
    <row r="16" spans="1:18" s="141" customFormat="1" ht="12.75" customHeight="1" x14ac:dyDescent="0.25">
      <c r="A16" s="136"/>
      <c r="B16" s="137"/>
      <c r="C16" s="137"/>
      <c r="D16" s="351"/>
      <c r="E16" s="352" t="s">
        <v>526</v>
      </c>
      <c r="F16" s="353"/>
      <c r="G16" s="353"/>
      <c r="H16" s="354"/>
      <c r="I16" s="355" t="s">
        <v>527</v>
      </c>
      <c r="J16" s="356"/>
      <c r="L16"/>
      <c r="M16"/>
      <c r="N16"/>
      <c r="O16"/>
      <c r="P16"/>
      <c r="Q16"/>
      <c r="R16"/>
    </row>
    <row r="17" spans="1:18" s="141" customFormat="1" ht="39" x14ac:dyDescent="0.25">
      <c r="A17" s="142" t="s">
        <v>18</v>
      </c>
      <c r="B17" s="142" t="s">
        <v>20</v>
      </c>
      <c r="C17" s="142" t="s">
        <v>22</v>
      </c>
      <c r="D17" s="357" t="s">
        <v>4</v>
      </c>
      <c r="E17" s="358" t="s">
        <v>511</v>
      </c>
      <c r="F17" s="359" t="s">
        <v>528</v>
      </c>
      <c r="G17" s="358" t="s">
        <v>529</v>
      </c>
      <c r="H17" s="358" t="s">
        <v>530</v>
      </c>
      <c r="I17" s="360" t="s">
        <v>531</v>
      </c>
      <c r="J17" s="360" t="s">
        <v>532</v>
      </c>
      <c r="L17"/>
      <c r="M17"/>
      <c r="N17"/>
      <c r="O17"/>
      <c r="P17"/>
      <c r="Q17"/>
      <c r="R17"/>
    </row>
    <row r="18" spans="1:18" s="141" customFormat="1" x14ac:dyDescent="0.25">
      <c r="A18" s="361" t="s">
        <v>495</v>
      </c>
      <c r="B18" s="362"/>
      <c r="C18" s="363"/>
      <c r="D18" s="364">
        <f t="shared" ref="D18:J18" si="0">+D24+D48+D64+D77+D100+D115</f>
        <v>94</v>
      </c>
      <c r="E18" s="364">
        <f t="shared" si="0"/>
        <v>88</v>
      </c>
      <c r="F18" s="364">
        <f t="shared" si="0"/>
        <v>88</v>
      </c>
      <c r="G18" s="364">
        <f t="shared" si="0"/>
        <v>88</v>
      </c>
      <c r="H18" s="364">
        <f t="shared" si="0"/>
        <v>88</v>
      </c>
      <c r="I18" s="364">
        <f t="shared" si="0"/>
        <v>71</v>
      </c>
      <c r="J18" s="364">
        <f t="shared" si="0"/>
        <v>71</v>
      </c>
      <c r="L18"/>
      <c r="M18"/>
      <c r="N18"/>
      <c r="O18"/>
      <c r="P18"/>
      <c r="Q18"/>
      <c r="R18"/>
    </row>
    <row r="19" spans="1:18" s="13" customFormat="1" x14ac:dyDescent="0.25">
      <c r="B19" s="243"/>
      <c r="C19" s="244"/>
      <c r="D19" s="244"/>
      <c r="E19" s="24"/>
      <c r="L19"/>
      <c r="M19"/>
      <c r="N19"/>
      <c r="O19"/>
      <c r="P19"/>
      <c r="Q19"/>
      <c r="R19"/>
    </row>
    <row r="20" spans="1:18" s="13" customFormat="1" x14ac:dyDescent="0.25">
      <c r="D20" s="24"/>
      <c r="E20" s="24"/>
      <c r="F20" s="24"/>
      <c r="G20" s="24"/>
      <c r="H20" s="24"/>
      <c r="I20" s="24"/>
      <c r="J20" s="24"/>
      <c r="K20" s="215"/>
      <c r="L20"/>
      <c r="M20"/>
      <c r="N20"/>
      <c r="O20"/>
      <c r="P20"/>
      <c r="Q20"/>
      <c r="R20"/>
    </row>
    <row r="21" spans="1:18" s="100" customFormat="1" ht="15" customHeight="1" x14ac:dyDescent="0.25">
      <c r="A21" s="365" t="s">
        <v>9</v>
      </c>
      <c r="B21" s="366"/>
      <c r="C21" s="366"/>
      <c r="D21" s="367"/>
      <c r="E21" s="368"/>
      <c r="F21" s="369"/>
      <c r="G21" s="370"/>
      <c r="H21" s="370"/>
      <c r="I21" s="371"/>
      <c r="J21" s="372"/>
      <c r="L21"/>
      <c r="M21"/>
      <c r="N21"/>
      <c r="O21"/>
      <c r="P21"/>
      <c r="Q21"/>
      <c r="R21"/>
    </row>
    <row r="22" spans="1:18" s="141" customFormat="1" ht="12.75" customHeight="1" x14ac:dyDescent="0.25">
      <c r="A22" s="373"/>
      <c r="B22" s="374"/>
      <c r="C22" s="374"/>
      <c r="D22" s="375"/>
      <c r="E22" s="330" t="s">
        <v>526</v>
      </c>
      <c r="F22" s="331"/>
      <c r="G22" s="331"/>
      <c r="H22" s="332"/>
      <c r="I22" s="376" t="s">
        <v>527</v>
      </c>
      <c r="J22" s="377"/>
      <c r="L22"/>
      <c r="M22"/>
      <c r="N22"/>
      <c r="O22"/>
      <c r="P22"/>
      <c r="Q22"/>
      <c r="R22"/>
    </row>
    <row r="23" spans="1:18" s="141" customFormat="1" ht="45" x14ac:dyDescent="0.25">
      <c r="A23" s="378" t="s">
        <v>18</v>
      </c>
      <c r="B23" s="378" t="s">
        <v>20</v>
      </c>
      <c r="C23" s="378" t="s">
        <v>22</v>
      </c>
      <c r="D23" s="379" t="s">
        <v>4</v>
      </c>
      <c r="E23" s="380" t="s">
        <v>511</v>
      </c>
      <c r="F23" s="381" t="s">
        <v>528</v>
      </c>
      <c r="G23" s="380" t="s">
        <v>529</v>
      </c>
      <c r="H23" s="380" t="s">
        <v>530</v>
      </c>
      <c r="I23" s="382" t="s">
        <v>531</v>
      </c>
      <c r="J23" s="340" t="s">
        <v>532</v>
      </c>
      <c r="L23"/>
      <c r="M23"/>
      <c r="N23"/>
      <c r="O23"/>
      <c r="P23"/>
      <c r="Q23"/>
      <c r="R23"/>
    </row>
    <row r="24" spans="1:18" s="141" customFormat="1" x14ac:dyDescent="0.25">
      <c r="A24" s="383" t="s">
        <v>495</v>
      </c>
      <c r="B24" s="384"/>
      <c r="C24" s="385"/>
      <c r="D24" s="386">
        <v>15</v>
      </c>
      <c r="E24" s="386">
        <v>13</v>
      </c>
      <c r="F24" s="386">
        <v>13</v>
      </c>
      <c r="G24" s="386">
        <v>13</v>
      </c>
      <c r="H24" s="386">
        <v>13</v>
      </c>
      <c r="I24" s="386">
        <v>10</v>
      </c>
      <c r="J24" s="386">
        <v>10</v>
      </c>
      <c r="L24"/>
      <c r="M24"/>
      <c r="N24"/>
      <c r="O24"/>
      <c r="P24"/>
      <c r="Q24"/>
      <c r="R24"/>
    </row>
    <row r="25" spans="1:18" ht="15" customHeight="1" x14ac:dyDescent="0.25">
      <c r="A25" s="50" t="s">
        <v>27</v>
      </c>
      <c r="B25" s="50" t="s">
        <v>29</v>
      </c>
      <c r="C25" s="51" t="s">
        <v>31</v>
      </c>
      <c r="D25" s="52">
        <v>226</v>
      </c>
      <c r="E25" s="387">
        <v>7471</v>
      </c>
      <c r="F25" s="388">
        <f t="shared" ref="F25:F35" si="1">+E25/D25</f>
        <v>33.057522123893804</v>
      </c>
      <c r="G25" s="389">
        <v>424</v>
      </c>
      <c r="H25" s="389">
        <v>21</v>
      </c>
      <c r="I25" s="390">
        <v>2003</v>
      </c>
      <c r="J25" s="391">
        <f>2025-I25</f>
        <v>22</v>
      </c>
    </row>
    <row r="26" spans="1:18" ht="15" customHeight="1" x14ac:dyDescent="0.25">
      <c r="A26" s="50" t="s">
        <v>35</v>
      </c>
      <c r="B26" s="50" t="s">
        <v>37</v>
      </c>
      <c r="C26" s="51" t="s">
        <v>31</v>
      </c>
      <c r="D26" s="52">
        <v>1212</v>
      </c>
      <c r="E26" s="387">
        <v>15124</v>
      </c>
      <c r="F26" s="388">
        <f t="shared" si="1"/>
        <v>12.478547854785479</v>
      </c>
      <c r="G26" s="389">
        <v>106</v>
      </c>
      <c r="H26" s="389">
        <v>1</v>
      </c>
      <c r="I26" s="390">
        <v>2005</v>
      </c>
      <c r="J26" s="391">
        <f>2025-I26</f>
        <v>20</v>
      </c>
    </row>
    <row r="27" spans="1:18" ht="15" customHeight="1" x14ac:dyDescent="0.25">
      <c r="A27" s="50" t="s">
        <v>35</v>
      </c>
      <c r="B27" s="50" t="s">
        <v>42</v>
      </c>
      <c r="C27" s="51" t="s">
        <v>31</v>
      </c>
      <c r="D27" s="52">
        <v>1206</v>
      </c>
      <c r="E27" s="387">
        <v>16279</v>
      </c>
      <c r="F27" s="388">
        <f t="shared" si="1"/>
        <v>13.498341625207297</v>
      </c>
      <c r="G27" s="389">
        <v>91</v>
      </c>
      <c r="H27" s="389">
        <v>5</v>
      </c>
      <c r="I27" s="390">
        <v>2008</v>
      </c>
      <c r="J27" s="391">
        <f>2025-I27</f>
        <v>17</v>
      </c>
    </row>
    <row r="28" spans="1:18" ht="15" customHeight="1" x14ac:dyDescent="0.25">
      <c r="A28" s="50" t="s">
        <v>35</v>
      </c>
      <c r="B28" s="50" t="s">
        <v>46</v>
      </c>
      <c r="C28" s="51" t="s">
        <v>31</v>
      </c>
      <c r="D28" s="52">
        <v>150</v>
      </c>
      <c r="E28" s="387">
        <v>4874</v>
      </c>
      <c r="F28" s="388">
        <f t="shared" si="1"/>
        <v>32.493333333333332</v>
      </c>
      <c r="G28" s="389">
        <v>8</v>
      </c>
      <c r="H28" s="389">
        <v>0</v>
      </c>
      <c r="I28" s="390">
        <v>2011</v>
      </c>
      <c r="J28" s="391">
        <f>2025-I28</f>
        <v>14</v>
      </c>
    </row>
    <row r="29" spans="1:18" ht="15" customHeight="1" x14ac:dyDescent="0.25">
      <c r="A29" s="50" t="s">
        <v>49</v>
      </c>
      <c r="B29" s="50" t="s">
        <v>51</v>
      </c>
      <c r="C29" s="51" t="s">
        <v>31</v>
      </c>
      <c r="D29" s="52">
        <v>317</v>
      </c>
      <c r="E29" s="392" t="s">
        <v>514</v>
      </c>
      <c r="F29" s="393" t="s">
        <v>514</v>
      </c>
      <c r="G29" s="394" t="s">
        <v>514</v>
      </c>
      <c r="H29" s="394" t="s">
        <v>514</v>
      </c>
      <c r="I29" s="395" t="s">
        <v>514</v>
      </c>
      <c r="J29" s="396" t="s">
        <v>514</v>
      </c>
    </row>
    <row r="30" spans="1:18" ht="15" customHeight="1" x14ac:dyDescent="0.25">
      <c r="A30" s="50" t="s">
        <v>55</v>
      </c>
      <c r="B30" s="50" t="s">
        <v>57</v>
      </c>
      <c r="C30" s="51" t="s">
        <v>31</v>
      </c>
      <c r="D30" s="52">
        <v>1112</v>
      </c>
      <c r="E30" s="387">
        <v>14955</v>
      </c>
      <c r="F30" s="397">
        <f>+E30/D30</f>
        <v>13.448741007194245</v>
      </c>
      <c r="G30" s="398">
        <v>857</v>
      </c>
      <c r="H30" s="397">
        <v>0</v>
      </c>
      <c r="I30" s="390">
        <v>2008</v>
      </c>
      <c r="J30" s="399">
        <f>2025-I30</f>
        <v>17</v>
      </c>
    </row>
    <row r="31" spans="1:18" ht="15" customHeight="1" x14ac:dyDescent="0.25">
      <c r="A31" s="50" t="s">
        <v>61</v>
      </c>
      <c r="B31" s="50" t="s">
        <v>63</v>
      </c>
      <c r="C31" s="51" t="s">
        <v>31</v>
      </c>
      <c r="D31" s="52">
        <v>846</v>
      </c>
      <c r="E31" s="400">
        <v>8900</v>
      </c>
      <c r="F31" s="397">
        <f>+E31/D31</f>
        <v>10.520094562647754</v>
      </c>
      <c r="G31" s="398">
        <v>250</v>
      </c>
      <c r="H31" s="398">
        <v>0</v>
      </c>
      <c r="I31" s="395" t="s">
        <v>514</v>
      </c>
      <c r="J31" s="396" t="s">
        <v>514</v>
      </c>
    </row>
    <row r="32" spans="1:18" ht="15" customHeight="1" x14ac:dyDescent="0.25">
      <c r="A32" s="50" t="s">
        <v>67</v>
      </c>
      <c r="B32" s="50" t="s">
        <v>69</v>
      </c>
      <c r="C32" s="51" t="s">
        <v>31</v>
      </c>
      <c r="D32" s="52">
        <v>604</v>
      </c>
      <c r="E32" s="400">
        <v>4238</v>
      </c>
      <c r="F32" s="397">
        <f t="shared" si="1"/>
        <v>7.0165562913907289</v>
      </c>
      <c r="G32" s="398">
        <v>0</v>
      </c>
      <c r="H32" s="398">
        <v>0</v>
      </c>
      <c r="I32" s="390">
        <v>2013</v>
      </c>
      <c r="J32" s="399">
        <f>2025-I32</f>
        <v>12</v>
      </c>
    </row>
    <row r="33" spans="1:20" ht="15" customHeight="1" x14ac:dyDescent="0.25">
      <c r="A33" s="50" t="s">
        <v>73</v>
      </c>
      <c r="B33" s="50" t="s">
        <v>75</v>
      </c>
      <c r="C33" s="51" t="s">
        <v>31</v>
      </c>
      <c r="D33" s="52">
        <v>276</v>
      </c>
      <c r="E33" s="392" t="s">
        <v>514</v>
      </c>
      <c r="F33" s="393" t="s">
        <v>514</v>
      </c>
      <c r="G33" s="394" t="s">
        <v>514</v>
      </c>
      <c r="H33" s="394" t="s">
        <v>514</v>
      </c>
      <c r="I33" s="395" t="s">
        <v>514</v>
      </c>
      <c r="J33" s="396" t="s">
        <v>514</v>
      </c>
    </row>
    <row r="34" spans="1:20" ht="15" customHeight="1" x14ac:dyDescent="0.25">
      <c r="A34" s="50" t="s">
        <v>79</v>
      </c>
      <c r="B34" s="50" t="s">
        <v>81</v>
      </c>
      <c r="C34" s="51" t="s">
        <v>31</v>
      </c>
      <c r="D34" s="52">
        <v>1001</v>
      </c>
      <c r="E34" s="400">
        <v>30234</v>
      </c>
      <c r="F34" s="397">
        <f t="shared" si="1"/>
        <v>30.203796203796205</v>
      </c>
      <c r="G34" s="398">
        <v>0</v>
      </c>
      <c r="H34" s="398">
        <v>2</v>
      </c>
      <c r="I34" s="390">
        <v>2009</v>
      </c>
      <c r="J34" s="399">
        <f>2025-I34</f>
        <v>16</v>
      </c>
    </row>
    <row r="35" spans="1:20" ht="15" customHeight="1" x14ac:dyDescent="0.25">
      <c r="A35" s="50" t="s">
        <v>85</v>
      </c>
      <c r="B35" s="50" t="s">
        <v>87</v>
      </c>
      <c r="C35" s="51" t="s">
        <v>31</v>
      </c>
      <c r="D35" s="52">
        <v>150</v>
      </c>
      <c r="E35" s="400">
        <v>4929</v>
      </c>
      <c r="F35" s="397">
        <f t="shared" si="1"/>
        <v>32.86</v>
      </c>
      <c r="G35" s="398">
        <v>55</v>
      </c>
      <c r="H35" s="398">
        <v>0</v>
      </c>
      <c r="I35" s="395" t="s">
        <v>514</v>
      </c>
      <c r="J35" s="396" t="s">
        <v>514</v>
      </c>
    </row>
    <row r="36" spans="1:20" ht="15" customHeight="1" x14ac:dyDescent="0.25">
      <c r="A36" s="50" t="s">
        <v>91</v>
      </c>
      <c r="B36" s="50" t="s">
        <v>93</v>
      </c>
      <c r="C36" s="51" t="s">
        <v>31</v>
      </c>
      <c r="D36" s="52">
        <v>771</v>
      </c>
      <c r="E36" s="400">
        <v>14611</v>
      </c>
      <c r="F36" s="397">
        <f>+E36/D36</f>
        <v>18.950713359273671</v>
      </c>
      <c r="G36" s="397">
        <v>1750</v>
      </c>
      <c r="H36" s="397">
        <v>1</v>
      </c>
      <c r="I36" s="390">
        <v>1993</v>
      </c>
      <c r="J36" s="399">
        <f>2025-I36</f>
        <v>32</v>
      </c>
    </row>
    <row r="37" spans="1:20" ht="15" customHeight="1" x14ac:dyDescent="0.25">
      <c r="A37" s="50" t="s">
        <v>97</v>
      </c>
      <c r="B37" s="50" t="s">
        <v>99</v>
      </c>
      <c r="C37" s="51" t="s">
        <v>31</v>
      </c>
      <c r="D37" s="52">
        <v>230</v>
      </c>
      <c r="E37" s="400">
        <v>11627</v>
      </c>
      <c r="F37" s="397">
        <f t="shared" ref="F37:F38" si="2">+E37/D37</f>
        <v>50.552173913043475</v>
      </c>
      <c r="G37" s="398">
        <v>0</v>
      </c>
      <c r="H37" s="398">
        <v>2</v>
      </c>
      <c r="I37" s="395" t="s">
        <v>514</v>
      </c>
      <c r="J37" s="396" t="s">
        <v>514</v>
      </c>
    </row>
    <row r="38" spans="1:20" ht="15" customHeight="1" x14ac:dyDescent="0.25">
      <c r="A38" s="50" t="s">
        <v>103</v>
      </c>
      <c r="B38" s="50" t="s">
        <v>105</v>
      </c>
      <c r="C38" s="51" t="s">
        <v>31</v>
      </c>
      <c r="D38" s="52">
        <v>339</v>
      </c>
      <c r="E38" s="400">
        <v>8105</v>
      </c>
      <c r="F38" s="397">
        <f t="shared" si="2"/>
        <v>23.908554572271388</v>
      </c>
      <c r="G38" s="398">
        <v>100</v>
      </c>
      <c r="H38" s="398">
        <v>2</v>
      </c>
      <c r="I38" s="390">
        <v>2011</v>
      </c>
      <c r="J38" s="399">
        <f>2025-I38</f>
        <v>14</v>
      </c>
    </row>
    <row r="39" spans="1:20" ht="15" customHeight="1" x14ac:dyDescent="0.25">
      <c r="A39" s="50" t="s">
        <v>109</v>
      </c>
      <c r="B39" s="50" t="s">
        <v>111</v>
      </c>
      <c r="C39" s="51" t="s">
        <v>31</v>
      </c>
      <c r="D39" s="52">
        <v>236</v>
      </c>
      <c r="E39" s="401">
        <v>5302</v>
      </c>
      <c r="F39" s="397">
        <f>+E39/D39</f>
        <v>22.466101694915253</v>
      </c>
      <c r="G39" s="398">
        <v>300</v>
      </c>
      <c r="H39" s="398">
        <v>1</v>
      </c>
      <c r="I39" s="390">
        <v>2009</v>
      </c>
      <c r="J39" s="399">
        <f>2025-I39</f>
        <v>16</v>
      </c>
    </row>
    <row r="40" spans="1:20" s="410" customFormat="1" x14ac:dyDescent="0.25">
      <c r="A40" s="402"/>
      <c r="B40" s="403"/>
      <c r="C40" s="404" t="s">
        <v>6</v>
      </c>
      <c r="D40" s="405">
        <f>SUM(D25:D39)</f>
        <v>8676</v>
      </c>
      <c r="E40" s="406">
        <f>SUM(E25:E39)</f>
        <v>146649</v>
      </c>
      <c r="F40" s="406"/>
      <c r="G40" s="406">
        <f>SUM(G25:G39)</f>
        <v>3941</v>
      </c>
      <c r="H40" s="407">
        <f>SUM(H25:H39)</f>
        <v>35</v>
      </c>
      <c r="I40" s="408"/>
      <c r="J40" s="409"/>
      <c r="L40"/>
      <c r="M40"/>
      <c r="N40"/>
      <c r="O40"/>
      <c r="P40"/>
      <c r="Q40"/>
      <c r="R40"/>
      <c r="S40"/>
      <c r="T40"/>
    </row>
    <row r="41" spans="1:20" s="419" customFormat="1" x14ac:dyDescent="0.25">
      <c r="A41" s="411"/>
      <c r="B41" s="412"/>
      <c r="C41" s="413" t="s">
        <v>7</v>
      </c>
      <c r="D41" s="414">
        <f t="shared" ref="D41:J41" si="3">AVERAGE(D25:D39)</f>
        <v>578.4</v>
      </c>
      <c r="E41" s="406">
        <f t="shared" si="3"/>
        <v>11280.692307692309</v>
      </c>
      <c r="F41" s="415">
        <f t="shared" si="3"/>
        <v>23.188805887827126</v>
      </c>
      <c r="G41" s="415">
        <f t="shared" si="3"/>
        <v>303.15384615384613</v>
      </c>
      <c r="H41" s="416">
        <f t="shared" si="3"/>
        <v>2.6923076923076925</v>
      </c>
      <c r="I41" s="417">
        <f t="shared" si="3"/>
        <v>2007</v>
      </c>
      <c r="J41" s="418">
        <f t="shared" si="3"/>
        <v>18</v>
      </c>
      <c r="L41"/>
      <c r="M41"/>
      <c r="N41"/>
      <c r="O41"/>
      <c r="P41"/>
      <c r="Q41"/>
      <c r="R41"/>
      <c r="S41"/>
      <c r="T41"/>
    </row>
    <row r="42" spans="1:20" s="419" customFormat="1" x14ac:dyDescent="0.25">
      <c r="A42" s="420"/>
      <c r="B42" s="421"/>
      <c r="C42" s="413" t="s">
        <v>8</v>
      </c>
      <c r="D42" s="414">
        <f t="shared" ref="D42:J42" si="4">MEDIAN(D25:D39)</f>
        <v>339</v>
      </c>
      <c r="E42" s="406">
        <f t="shared" si="4"/>
        <v>8900</v>
      </c>
      <c r="F42" s="422">
        <f t="shared" si="4"/>
        <v>22.466101694915253</v>
      </c>
      <c r="G42" s="415">
        <f t="shared" si="4"/>
        <v>100</v>
      </c>
      <c r="H42" s="416">
        <f t="shared" si="4"/>
        <v>1</v>
      </c>
      <c r="I42" s="417">
        <f t="shared" si="4"/>
        <v>2008.5</v>
      </c>
      <c r="J42" s="423">
        <f t="shared" si="4"/>
        <v>16.5</v>
      </c>
      <c r="L42"/>
      <c r="M42"/>
      <c r="N42"/>
      <c r="O42"/>
      <c r="P42"/>
      <c r="Q42"/>
      <c r="R42"/>
    </row>
    <row r="43" spans="1:20" x14ac:dyDescent="0.25">
      <c r="A43" s="13"/>
      <c r="B43" s="424"/>
      <c r="C43" s="425"/>
      <c r="D43" s="24"/>
      <c r="E43" s="24"/>
      <c r="F43" s="106"/>
      <c r="G43" s="24"/>
      <c r="H43" s="13"/>
      <c r="I43" s="13"/>
      <c r="J43" s="13"/>
    </row>
    <row r="44" spans="1:20" x14ac:dyDescent="0.25">
      <c r="A44" s="13"/>
      <c r="B44" s="424"/>
      <c r="C44" s="425"/>
      <c r="D44" s="24"/>
      <c r="E44" s="24"/>
      <c r="F44" s="106"/>
      <c r="G44" s="24"/>
      <c r="H44" s="13"/>
      <c r="I44" s="13"/>
      <c r="J44" s="13"/>
    </row>
    <row r="45" spans="1:20" s="100" customFormat="1" ht="15" customHeight="1" x14ac:dyDescent="0.25">
      <c r="A45" s="365" t="s">
        <v>10</v>
      </c>
      <c r="B45" s="366"/>
      <c r="C45" s="366"/>
      <c r="D45" s="367"/>
      <c r="E45" s="368"/>
      <c r="F45" s="369"/>
      <c r="G45" s="370"/>
      <c r="H45" s="370"/>
      <c r="I45" s="371"/>
      <c r="J45" s="372"/>
      <c r="L45"/>
      <c r="M45"/>
      <c r="N45"/>
      <c r="O45"/>
      <c r="P45"/>
      <c r="Q45"/>
      <c r="R45"/>
    </row>
    <row r="46" spans="1:20" s="141" customFormat="1" ht="12.75" customHeight="1" x14ac:dyDescent="0.25">
      <c r="A46" s="373"/>
      <c r="B46" s="374"/>
      <c r="C46" s="374"/>
      <c r="D46" s="375"/>
      <c r="E46" s="330" t="s">
        <v>526</v>
      </c>
      <c r="F46" s="331"/>
      <c r="G46" s="331"/>
      <c r="H46" s="332"/>
      <c r="I46" s="376" t="s">
        <v>527</v>
      </c>
      <c r="J46" s="377"/>
      <c r="L46"/>
      <c r="M46"/>
      <c r="N46"/>
      <c r="O46"/>
      <c r="P46"/>
      <c r="Q46"/>
      <c r="R46"/>
    </row>
    <row r="47" spans="1:20" s="141" customFormat="1" ht="45" x14ac:dyDescent="0.25">
      <c r="A47" s="378" t="s">
        <v>18</v>
      </c>
      <c r="B47" s="378" t="s">
        <v>20</v>
      </c>
      <c r="C47" s="378" t="s">
        <v>22</v>
      </c>
      <c r="D47" s="379" t="s">
        <v>4</v>
      </c>
      <c r="E47" s="380" t="s">
        <v>511</v>
      </c>
      <c r="F47" s="381" t="s">
        <v>528</v>
      </c>
      <c r="G47" s="380" t="s">
        <v>529</v>
      </c>
      <c r="H47" s="380" t="s">
        <v>530</v>
      </c>
      <c r="I47" s="382" t="s">
        <v>531</v>
      </c>
      <c r="J47" s="340" t="s">
        <v>532</v>
      </c>
      <c r="L47"/>
      <c r="M47"/>
      <c r="N47"/>
      <c r="O47"/>
      <c r="P47"/>
      <c r="Q47"/>
      <c r="R47"/>
    </row>
    <row r="48" spans="1:20" s="141" customFormat="1" x14ac:dyDescent="0.25">
      <c r="A48" s="383" t="s">
        <v>495</v>
      </c>
      <c r="B48" s="384"/>
      <c r="C48" s="385"/>
      <c r="D48" s="386">
        <v>7</v>
      </c>
      <c r="E48" s="386">
        <v>6</v>
      </c>
      <c r="F48" s="386">
        <v>6</v>
      </c>
      <c r="G48" s="386">
        <v>7</v>
      </c>
      <c r="H48" s="386">
        <v>7</v>
      </c>
      <c r="I48" s="386">
        <v>5</v>
      </c>
      <c r="J48" s="386">
        <v>5</v>
      </c>
      <c r="L48"/>
      <c r="M48"/>
      <c r="N48"/>
      <c r="O48"/>
      <c r="P48"/>
      <c r="Q48"/>
      <c r="R48"/>
    </row>
    <row r="49" spans="1:18" x14ac:dyDescent="0.25">
      <c r="A49" s="50" t="s">
        <v>116</v>
      </c>
      <c r="B49" s="50" t="s">
        <v>118</v>
      </c>
      <c r="C49" s="51" t="s">
        <v>120</v>
      </c>
      <c r="D49" s="52">
        <v>307</v>
      </c>
      <c r="E49" s="426">
        <v>8423</v>
      </c>
      <c r="F49" s="427">
        <f t="shared" ref="F49:F54" si="5">+E49/D49</f>
        <v>27.436482084690553</v>
      </c>
      <c r="G49" s="398">
        <v>30</v>
      </c>
      <c r="H49" s="398">
        <v>0</v>
      </c>
      <c r="I49" s="428">
        <v>2001</v>
      </c>
      <c r="J49" s="399">
        <f>2025-I49</f>
        <v>24</v>
      </c>
    </row>
    <row r="50" spans="1:18" x14ac:dyDescent="0.25">
      <c r="A50" s="50" t="s">
        <v>116</v>
      </c>
      <c r="B50" s="50" t="s">
        <v>124</v>
      </c>
      <c r="C50" s="51" t="s">
        <v>120</v>
      </c>
      <c r="D50" s="52">
        <v>189</v>
      </c>
      <c r="E50" s="426">
        <v>3346</v>
      </c>
      <c r="F50" s="427">
        <f t="shared" si="5"/>
        <v>17.703703703703702</v>
      </c>
      <c r="G50" s="398">
        <v>0</v>
      </c>
      <c r="H50" s="398">
        <v>4</v>
      </c>
      <c r="I50" s="429" t="s">
        <v>514</v>
      </c>
      <c r="J50" s="396" t="s">
        <v>514</v>
      </c>
    </row>
    <row r="51" spans="1:18" x14ac:dyDescent="0.25">
      <c r="A51" s="50" t="s">
        <v>128</v>
      </c>
      <c r="B51" s="50" t="s">
        <v>130</v>
      </c>
      <c r="C51" s="51" t="s">
        <v>120</v>
      </c>
      <c r="D51" s="52">
        <v>192</v>
      </c>
      <c r="E51" s="426">
        <v>15736</v>
      </c>
      <c r="F51" s="427">
        <f t="shared" si="5"/>
        <v>81.958333333333329</v>
      </c>
      <c r="G51" s="398">
        <v>0</v>
      </c>
      <c r="H51" s="398">
        <v>6</v>
      </c>
      <c r="I51" s="429" t="s">
        <v>514</v>
      </c>
      <c r="J51" s="396" t="s">
        <v>514</v>
      </c>
    </row>
    <row r="52" spans="1:18" x14ac:dyDescent="0.25">
      <c r="A52" s="50" t="s">
        <v>134</v>
      </c>
      <c r="B52" s="50" t="s">
        <v>136</v>
      </c>
      <c r="C52" s="51" t="s">
        <v>138</v>
      </c>
      <c r="D52" s="52">
        <v>240</v>
      </c>
      <c r="E52" s="426">
        <v>14997</v>
      </c>
      <c r="F52" s="427">
        <f t="shared" si="5"/>
        <v>62.487499999999997</v>
      </c>
      <c r="G52" s="398">
        <v>110</v>
      </c>
      <c r="H52" s="398">
        <v>20</v>
      </c>
      <c r="I52" s="428">
        <v>2001</v>
      </c>
      <c r="J52" s="399">
        <f>2025-I52</f>
        <v>24</v>
      </c>
    </row>
    <row r="53" spans="1:18" x14ac:dyDescent="0.25">
      <c r="A53" s="50" t="s">
        <v>73</v>
      </c>
      <c r="B53" s="50" t="s">
        <v>142</v>
      </c>
      <c r="C53" s="51" t="s">
        <v>138</v>
      </c>
      <c r="D53" s="52">
        <v>303</v>
      </c>
      <c r="E53" s="426">
        <v>4651</v>
      </c>
      <c r="F53" s="397">
        <f t="shared" si="5"/>
        <v>15.349834983498349</v>
      </c>
      <c r="G53" s="398">
        <v>0</v>
      </c>
      <c r="H53" s="398">
        <v>0</v>
      </c>
      <c r="I53" s="428">
        <v>2006</v>
      </c>
      <c r="J53" s="399">
        <f>2025-I53</f>
        <v>19</v>
      </c>
    </row>
    <row r="54" spans="1:18" x14ac:dyDescent="0.25">
      <c r="A54" s="50" t="s">
        <v>61</v>
      </c>
      <c r="B54" s="50" t="s">
        <v>153</v>
      </c>
      <c r="C54" s="51" t="s">
        <v>120</v>
      </c>
      <c r="D54" s="52">
        <v>98</v>
      </c>
      <c r="E54" s="430">
        <v>7122</v>
      </c>
      <c r="F54" s="397">
        <f t="shared" si="5"/>
        <v>72.673469387755105</v>
      </c>
      <c r="G54" s="431">
        <v>250</v>
      </c>
      <c r="H54" s="431">
        <v>10</v>
      </c>
      <c r="I54" s="432">
        <v>2007</v>
      </c>
      <c r="J54" s="399">
        <f>2025-I54</f>
        <v>18</v>
      </c>
    </row>
    <row r="55" spans="1:18" x14ac:dyDescent="0.25">
      <c r="A55" s="50" t="s">
        <v>146</v>
      </c>
      <c r="B55" s="50" t="s">
        <v>148</v>
      </c>
      <c r="C55" s="51" t="s">
        <v>138</v>
      </c>
      <c r="D55" s="52">
        <v>139</v>
      </c>
      <c r="E55" s="433" t="s">
        <v>514</v>
      </c>
      <c r="F55" s="393" t="s">
        <v>514</v>
      </c>
      <c r="G55" s="398">
        <v>0</v>
      </c>
      <c r="H55" s="398">
        <v>0</v>
      </c>
      <c r="I55" s="428">
        <v>1987</v>
      </c>
      <c r="J55" s="399">
        <f>2025-I55</f>
        <v>38</v>
      </c>
    </row>
    <row r="56" spans="1:18" s="410" customFormat="1" x14ac:dyDescent="0.25">
      <c r="A56" s="402"/>
      <c r="B56" s="403"/>
      <c r="C56" s="404" t="s">
        <v>6</v>
      </c>
      <c r="D56" s="405">
        <f>SUM(D49:D55)</f>
        <v>1468</v>
      </c>
      <c r="E56" s="406">
        <f>SUM(E49:E55)</f>
        <v>54275</v>
      </c>
      <c r="F56" s="406"/>
      <c r="G56" s="407">
        <f>SUM(G49:G55)</f>
        <v>390</v>
      </c>
      <c r="H56" s="406">
        <f>SUM(H49:H55)</f>
        <v>40</v>
      </c>
      <c r="I56" s="408"/>
      <c r="J56" s="409" t="s">
        <v>515</v>
      </c>
      <c r="L56"/>
      <c r="M56"/>
      <c r="N56"/>
      <c r="O56"/>
      <c r="P56"/>
      <c r="Q56"/>
      <c r="R56"/>
    </row>
    <row r="57" spans="1:18" s="419" customFormat="1" x14ac:dyDescent="0.25">
      <c r="A57" s="411"/>
      <c r="B57" s="412"/>
      <c r="C57" s="413" t="s">
        <v>7</v>
      </c>
      <c r="D57" s="414">
        <f t="shared" ref="D57:J57" si="6">AVERAGE(D49:D55)</f>
        <v>209.71428571428572</v>
      </c>
      <c r="E57" s="405">
        <f t="shared" si="6"/>
        <v>9045.8333333333339</v>
      </c>
      <c r="F57" s="415">
        <f t="shared" si="6"/>
        <v>46.268220582163508</v>
      </c>
      <c r="G57" s="416">
        <f t="shared" si="6"/>
        <v>55.714285714285715</v>
      </c>
      <c r="H57" s="415">
        <f t="shared" si="6"/>
        <v>5.7142857142857144</v>
      </c>
      <c r="I57" s="434">
        <f>AVERAGE(I49:I55)</f>
        <v>2000.4</v>
      </c>
      <c r="J57" s="435">
        <f t="shared" si="6"/>
        <v>24.6</v>
      </c>
      <c r="L57"/>
      <c r="M57"/>
      <c r="N57"/>
      <c r="O57"/>
      <c r="P57"/>
      <c r="Q57"/>
      <c r="R57"/>
    </row>
    <row r="58" spans="1:18" s="419" customFormat="1" x14ac:dyDescent="0.25">
      <c r="A58" s="420"/>
      <c r="B58" s="421"/>
      <c r="C58" s="413" t="s">
        <v>8</v>
      </c>
      <c r="D58" s="414">
        <f t="shared" ref="D58:J58" si="7">MEDIAN(D49:D55)</f>
        <v>192</v>
      </c>
      <c r="E58" s="405">
        <f t="shared" si="7"/>
        <v>7772.5</v>
      </c>
      <c r="F58" s="422">
        <f t="shared" si="7"/>
        <v>44.961991042345275</v>
      </c>
      <c r="G58" s="423">
        <f t="shared" si="7"/>
        <v>0</v>
      </c>
      <c r="H58" s="422">
        <f t="shared" si="7"/>
        <v>4</v>
      </c>
      <c r="I58" s="435">
        <f>MEDIAN(I49:I55)</f>
        <v>2001</v>
      </c>
      <c r="J58" s="435">
        <f t="shared" si="7"/>
        <v>24</v>
      </c>
      <c r="L58"/>
      <c r="M58"/>
      <c r="N58"/>
      <c r="O58"/>
      <c r="P58"/>
      <c r="Q58"/>
      <c r="R58"/>
    </row>
    <row r="59" spans="1:18" x14ac:dyDescent="0.25">
      <c r="A59" s="13"/>
      <c r="B59" s="424"/>
      <c r="C59" s="425"/>
      <c r="D59" s="24"/>
      <c r="E59" s="24"/>
      <c r="F59" s="106"/>
      <c r="G59" s="24"/>
      <c r="H59" s="13"/>
      <c r="I59" s="13"/>
      <c r="J59" s="13"/>
    </row>
    <row r="60" spans="1:18" x14ac:dyDescent="0.25">
      <c r="A60" s="13"/>
      <c r="B60" s="424"/>
      <c r="C60" s="425"/>
      <c r="D60" s="24"/>
      <c r="E60" s="24"/>
      <c r="F60" s="106"/>
      <c r="G60" s="24"/>
      <c r="H60" s="13"/>
      <c r="I60" s="13"/>
      <c r="J60" s="13"/>
    </row>
    <row r="61" spans="1:18" s="100" customFormat="1" ht="15" customHeight="1" x14ac:dyDescent="0.25">
      <c r="A61" s="365" t="s">
        <v>11</v>
      </c>
      <c r="B61" s="366"/>
      <c r="C61" s="366"/>
      <c r="D61" s="367"/>
      <c r="E61" s="368"/>
      <c r="F61" s="369"/>
      <c r="G61" s="370"/>
      <c r="H61" s="370"/>
      <c r="I61" s="371"/>
      <c r="J61" s="372"/>
      <c r="L61"/>
      <c r="M61"/>
      <c r="N61"/>
      <c r="O61"/>
      <c r="P61"/>
      <c r="Q61"/>
      <c r="R61"/>
    </row>
    <row r="62" spans="1:18" s="141" customFormat="1" ht="12.75" customHeight="1" x14ac:dyDescent="0.25">
      <c r="A62" s="373"/>
      <c r="B62" s="374"/>
      <c r="C62" s="374"/>
      <c r="D62" s="375"/>
      <c r="E62" s="330" t="s">
        <v>526</v>
      </c>
      <c r="F62" s="331"/>
      <c r="G62" s="331"/>
      <c r="H62" s="332"/>
      <c r="I62" s="376" t="s">
        <v>527</v>
      </c>
      <c r="J62" s="377"/>
      <c r="L62"/>
      <c r="M62"/>
      <c r="N62"/>
      <c r="O62"/>
      <c r="P62"/>
      <c r="Q62"/>
      <c r="R62"/>
    </row>
    <row r="63" spans="1:18" s="141" customFormat="1" ht="45" x14ac:dyDescent="0.25">
      <c r="A63" s="378" t="s">
        <v>18</v>
      </c>
      <c r="B63" s="378" t="s">
        <v>20</v>
      </c>
      <c r="C63" s="378" t="s">
        <v>22</v>
      </c>
      <c r="D63" s="379" t="s">
        <v>4</v>
      </c>
      <c r="E63" s="380" t="s">
        <v>511</v>
      </c>
      <c r="F63" s="381" t="s">
        <v>528</v>
      </c>
      <c r="G63" s="380" t="s">
        <v>529</v>
      </c>
      <c r="H63" s="380" t="s">
        <v>530</v>
      </c>
      <c r="I63" s="382" t="s">
        <v>531</v>
      </c>
      <c r="J63" s="340" t="s">
        <v>532</v>
      </c>
      <c r="L63"/>
      <c r="M63"/>
      <c r="N63"/>
      <c r="O63"/>
      <c r="P63"/>
      <c r="Q63"/>
      <c r="R63"/>
    </row>
    <row r="64" spans="1:18" s="141" customFormat="1" x14ac:dyDescent="0.25">
      <c r="A64" s="383" t="s">
        <v>495</v>
      </c>
      <c r="B64" s="384"/>
      <c r="C64" s="385"/>
      <c r="D64" s="386">
        <v>4</v>
      </c>
      <c r="E64" s="386">
        <v>3</v>
      </c>
      <c r="F64" s="386">
        <v>3</v>
      </c>
      <c r="G64" s="386">
        <v>3</v>
      </c>
      <c r="H64" s="386">
        <v>3</v>
      </c>
      <c r="I64" s="386">
        <v>3</v>
      </c>
      <c r="J64" s="386">
        <v>3</v>
      </c>
      <c r="L64"/>
      <c r="M64"/>
      <c r="N64"/>
      <c r="O64"/>
      <c r="P64"/>
      <c r="Q64"/>
      <c r="R64"/>
    </row>
    <row r="65" spans="1:18" x14ac:dyDescent="0.25">
      <c r="A65" s="89" t="s">
        <v>157</v>
      </c>
      <c r="B65" s="89" t="s">
        <v>159</v>
      </c>
      <c r="C65" s="90" t="s">
        <v>161</v>
      </c>
      <c r="D65" s="426">
        <v>168</v>
      </c>
      <c r="E65" s="87">
        <v>9127</v>
      </c>
      <c r="F65" s="397">
        <f>+E65/D65</f>
        <v>54.327380952380949</v>
      </c>
      <c r="G65" s="431">
        <v>544</v>
      </c>
      <c r="H65" s="427">
        <v>11</v>
      </c>
      <c r="I65" s="428">
        <v>1995</v>
      </c>
      <c r="J65" s="436">
        <f>2025-I65</f>
        <v>30</v>
      </c>
    </row>
    <row r="66" spans="1:18" x14ac:dyDescent="0.25">
      <c r="A66" s="89" t="s">
        <v>164</v>
      </c>
      <c r="B66" s="89" t="s">
        <v>166</v>
      </c>
      <c r="C66" s="90" t="s">
        <v>161</v>
      </c>
      <c r="D66" s="426">
        <v>121</v>
      </c>
      <c r="E66" s="433" t="s">
        <v>514</v>
      </c>
      <c r="F66" s="393" t="s">
        <v>514</v>
      </c>
      <c r="G66" s="394" t="s">
        <v>514</v>
      </c>
      <c r="H66" s="393" t="s">
        <v>514</v>
      </c>
      <c r="I66" s="429" t="s">
        <v>514</v>
      </c>
      <c r="J66" s="396" t="s">
        <v>514</v>
      </c>
    </row>
    <row r="67" spans="1:18" x14ac:dyDescent="0.25">
      <c r="A67" s="89" t="s">
        <v>170</v>
      </c>
      <c r="B67" s="89" t="s">
        <v>172</v>
      </c>
      <c r="C67" s="90" t="s">
        <v>161</v>
      </c>
      <c r="D67" s="426">
        <v>394</v>
      </c>
      <c r="E67" s="399">
        <v>35000</v>
      </c>
      <c r="F67" s="397">
        <f>+E67/D67</f>
        <v>88.832487309644677</v>
      </c>
      <c r="G67" s="398">
        <v>1681</v>
      </c>
      <c r="H67" s="397">
        <v>27</v>
      </c>
      <c r="I67" s="428">
        <v>2012</v>
      </c>
      <c r="J67" s="399">
        <f>2025-I67</f>
        <v>13</v>
      </c>
    </row>
    <row r="68" spans="1:18" x14ac:dyDescent="0.25">
      <c r="A68" s="89" t="s">
        <v>176</v>
      </c>
      <c r="B68" s="89" t="s">
        <v>178</v>
      </c>
      <c r="C68" s="90" t="s">
        <v>161</v>
      </c>
      <c r="D68" s="426">
        <v>291</v>
      </c>
      <c r="E68" s="87">
        <v>10999</v>
      </c>
      <c r="F68" s="427">
        <f t="shared" ref="F68" si="8">+E68/D68</f>
        <v>37.797250859106526</v>
      </c>
      <c r="G68" s="398">
        <v>50</v>
      </c>
      <c r="H68" s="427">
        <v>0</v>
      </c>
      <c r="I68" s="428">
        <v>2004</v>
      </c>
      <c r="J68" s="399">
        <f>2025-I68</f>
        <v>21</v>
      </c>
    </row>
    <row r="69" spans="1:18" s="410" customFormat="1" x14ac:dyDescent="0.25">
      <c r="A69" s="402"/>
      <c r="B69" s="403"/>
      <c r="C69" s="404" t="s">
        <v>6</v>
      </c>
      <c r="D69" s="405">
        <f>SUM(D65:D68)</f>
        <v>974</v>
      </c>
      <c r="E69" s="407">
        <f>SUM(E65:E68)</f>
        <v>55126</v>
      </c>
      <c r="F69" s="406"/>
      <c r="G69" s="407">
        <f>SUM(G65:G68)</f>
        <v>2275</v>
      </c>
      <c r="H69" s="407">
        <f>SUM(H65:H68)</f>
        <v>38</v>
      </c>
      <c r="I69" s="408"/>
      <c r="J69" s="409"/>
      <c r="L69"/>
      <c r="M69"/>
      <c r="N69"/>
      <c r="O69"/>
      <c r="P69"/>
      <c r="Q69"/>
      <c r="R69"/>
    </row>
    <row r="70" spans="1:18" s="419" customFormat="1" x14ac:dyDescent="0.25">
      <c r="A70" s="411"/>
      <c r="B70" s="412"/>
      <c r="C70" s="413" t="s">
        <v>7</v>
      </c>
      <c r="D70" s="405">
        <f t="shared" ref="D70:J70" si="9">AVERAGE(D65:D68)</f>
        <v>243.5</v>
      </c>
      <c r="E70" s="418">
        <f t="shared" si="9"/>
        <v>18375.333333333332</v>
      </c>
      <c r="F70" s="415">
        <f t="shared" si="9"/>
        <v>60.319039707044048</v>
      </c>
      <c r="G70" s="416">
        <f t="shared" si="9"/>
        <v>758.33333333333337</v>
      </c>
      <c r="H70" s="416">
        <f t="shared" si="9"/>
        <v>12.666666666666666</v>
      </c>
      <c r="I70" s="437">
        <f t="shared" si="9"/>
        <v>2003.6666666666667</v>
      </c>
      <c r="J70" s="435">
        <f t="shared" si="9"/>
        <v>21.333333333333332</v>
      </c>
      <c r="L70"/>
      <c r="M70"/>
      <c r="N70"/>
      <c r="O70"/>
      <c r="P70"/>
      <c r="Q70"/>
      <c r="R70"/>
    </row>
    <row r="71" spans="1:18" s="419" customFormat="1" x14ac:dyDescent="0.25">
      <c r="A71" s="420"/>
      <c r="B71" s="421"/>
      <c r="C71" s="413" t="s">
        <v>8</v>
      </c>
      <c r="D71" s="405">
        <f t="shared" ref="D71:J71" si="10">MEDIAN(D65:D68)</f>
        <v>229.5</v>
      </c>
      <c r="E71" s="418">
        <f t="shared" si="10"/>
        <v>10999</v>
      </c>
      <c r="F71" s="422">
        <f t="shared" si="10"/>
        <v>54.327380952380949</v>
      </c>
      <c r="G71" s="438">
        <f t="shared" si="10"/>
        <v>544</v>
      </c>
      <c r="H71" s="438">
        <f t="shared" si="10"/>
        <v>11</v>
      </c>
      <c r="I71" s="435">
        <f t="shared" si="10"/>
        <v>2004</v>
      </c>
      <c r="J71" s="435">
        <f t="shared" si="10"/>
        <v>21</v>
      </c>
      <c r="L71"/>
      <c r="M71"/>
      <c r="N71"/>
      <c r="O71"/>
      <c r="P71"/>
      <c r="Q71"/>
      <c r="R71"/>
    </row>
    <row r="72" spans="1:18" x14ac:dyDescent="0.25">
      <c r="A72" s="13"/>
      <c r="B72" s="424"/>
      <c r="C72" s="425"/>
      <c r="D72" s="24"/>
      <c r="E72" s="24"/>
      <c r="F72" s="106"/>
      <c r="G72" s="24"/>
      <c r="H72" s="13"/>
      <c r="I72" s="13"/>
      <c r="J72" s="13"/>
    </row>
    <row r="73" spans="1:18" x14ac:dyDescent="0.25">
      <c r="A73" s="13"/>
      <c r="B73" s="424"/>
      <c r="C73" s="425"/>
      <c r="D73" s="24"/>
      <c r="E73" s="24"/>
      <c r="F73" s="106"/>
      <c r="G73" s="24"/>
      <c r="H73" s="13"/>
      <c r="I73" s="13"/>
      <c r="J73" s="13"/>
    </row>
    <row r="74" spans="1:18" s="100" customFormat="1" ht="15" customHeight="1" x14ac:dyDescent="0.25">
      <c r="A74" s="365" t="s">
        <v>533</v>
      </c>
      <c r="B74" s="366"/>
      <c r="C74" s="366"/>
      <c r="D74" s="367"/>
      <c r="E74" s="368"/>
      <c r="F74" s="369"/>
      <c r="G74" s="370"/>
      <c r="H74" s="370"/>
      <c r="I74" s="371"/>
      <c r="J74" s="372"/>
      <c r="L74"/>
      <c r="M74"/>
      <c r="N74"/>
      <c r="O74"/>
      <c r="P74"/>
      <c r="Q74"/>
      <c r="R74"/>
    </row>
    <row r="75" spans="1:18" s="141" customFormat="1" ht="12.75" customHeight="1" x14ac:dyDescent="0.25">
      <c r="A75" s="439"/>
      <c r="B75" s="440"/>
      <c r="C75" s="440"/>
      <c r="D75" s="441"/>
      <c r="E75" s="330" t="s">
        <v>526</v>
      </c>
      <c r="F75" s="331"/>
      <c r="G75" s="331"/>
      <c r="H75" s="332"/>
      <c r="I75" s="376" t="s">
        <v>527</v>
      </c>
      <c r="J75" s="377"/>
      <c r="L75"/>
      <c r="M75"/>
      <c r="N75"/>
      <c r="O75"/>
      <c r="P75"/>
      <c r="Q75"/>
      <c r="R75"/>
    </row>
    <row r="76" spans="1:18" s="141" customFormat="1" ht="45" x14ac:dyDescent="0.25">
      <c r="A76" s="442" t="s">
        <v>18</v>
      </c>
      <c r="B76" s="442" t="s">
        <v>20</v>
      </c>
      <c r="C76" s="442" t="s">
        <v>22</v>
      </c>
      <c r="D76" s="443" t="s">
        <v>4</v>
      </c>
      <c r="E76" s="380" t="s">
        <v>511</v>
      </c>
      <c r="F76" s="381" t="s">
        <v>528</v>
      </c>
      <c r="G76" s="380" t="s">
        <v>529</v>
      </c>
      <c r="H76" s="380" t="s">
        <v>530</v>
      </c>
      <c r="I76" s="382" t="s">
        <v>531</v>
      </c>
      <c r="J76" s="340" t="s">
        <v>532</v>
      </c>
      <c r="L76"/>
      <c r="M76"/>
      <c r="N76"/>
      <c r="O76"/>
      <c r="P76"/>
      <c r="Q76"/>
      <c r="R76"/>
    </row>
    <row r="77" spans="1:18" s="141" customFormat="1" x14ac:dyDescent="0.25">
      <c r="A77" s="444" t="s">
        <v>495</v>
      </c>
      <c r="B77" s="445"/>
      <c r="C77" s="446"/>
      <c r="D77" s="447">
        <v>14</v>
      </c>
      <c r="E77" s="447">
        <v>14</v>
      </c>
      <c r="F77" s="447">
        <v>14</v>
      </c>
      <c r="G77" s="447">
        <v>13</v>
      </c>
      <c r="H77" s="447">
        <v>13</v>
      </c>
      <c r="I77" s="447">
        <v>11</v>
      </c>
      <c r="J77" s="447">
        <v>11</v>
      </c>
      <c r="L77"/>
      <c r="M77"/>
      <c r="N77"/>
      <c r="O77"/>
      <c r="P77"/>
      <c r="Q77"/>
      <c r="R77"/>
    </row>
    <row r="78" spans="1:18" x14ac:dyDescent="0.25">
      <c r="A78" s="95" t="s">
        <v>27</v>
      </c>
      <c r="B78" s="50" t="s">
        <v>184</v>
      </c>
      <c r="C78" s="94" t="s">
        <v>185</v>
      </c>
      <c r="D78" s="52">
        <v>173</v>
      </c>
      <c r="E78" s="87">
        <v>7259</v>
      </c>
      <c r="F78" s="397">
        <f t="shared" ref="F78:F91" si="11">+E78/D78</f>
        <v>41.959537572254334</v>
      </c>
      <c r="G78" s="397">
        <v>123</v>
      </c>
      <c r="H78" s="397">
        <v>10</v>
      </c>
      <c r="I78" s="428">
        <v>2009</v>
      </c>
      <c r="J78" s="436">
        <f>2025-I78</f>
        <v>16</v>
      </c>
    </row>
    <row r="79" spans="1:18" x14ac:dyDescent="0.25">
      <c r="A79" s="95" t="s">
        <v>35</v>
      </c>
      <c r="B79" s="50" t="s">
        <v>189</v>
      </c>
      <c r="C79" s="94" t="s">
        <v>190</v>
      </c>
      <c r="D79" s="52">
        <v>589</v>
      </c>
      <c r="E79" s="87">
        <v>14133</v>
      </c>
      <c r="F79" s="397">
        <f>+E79/D79</f>
        <v>23.99490662139219</v>
      </c>
      <c r="G79" s="393" t="s">
        <v>514</v>
      </c>
      <c r="H79" s="393" t="s">
        <v>514</v>
      </c>
      <c r="I79" s="428">
        <v>2009</v>
      </c>
      <c r="J79" s="399">
        <f>2025-I79</f>
        <v>16</v>
      </c>
    </row>
    <row r="80" spans="1:18" x14ac:dyDescent="0.25">
      <c r="A80" s="95" t="s">
        <v>35</v>
      </c>
      <c r="B80" s="50" t="s">
        <v>194</v>
      </c>
      <c r="C80" s="94" t="s">
        <v>190</v>
      </c>
      <c r="D80" s="52">
        <v>667</v>
      </c>
      <c r="E80" s="87">
        <v>10700</v>
      </c>
      <c r="F80" s="397">
        <f t="shared" si="11"/>
        <v>16.041979010494753</v>
      </c>
      <c r="G80" s="397">
        <v>100</v>
      </c>
      <c r="H80" s="397">
        <v>1</v>
      </c>
      <c r="I80" s="428">
        <v>2004</v>
      </c>
      <c r="J80" s="399">
        <f>2025-I80</f>
        <v>21</v>
      </c>
    </row>
    <row r="81" spans="1:18" x14ac:dyDescent="0.25">
      <c r="A81" s="95" t="s">
        <v>197</v>
      </c>
      <c r="B81" s="50" t="s">
        <v>199</v>
      </c>
      <c r="C81" s="94" t="s">
        <v>185</v>
      </c>
      <c r="D81" s="52">
        <v>308</v>
      </c>
      <c r="E81" s="87">
        <v>13500</v>
      </c>
      <c r="F81" s="397">
        <f t="shared" si="11"/>
        <v>43.831168831168831</v>
      </c>
      <c r="G81" s="397">
        <v>0</v>
      </c>
      <c r="H81" s="397">
        <v>1</v>
      </c>
      <c r="I81" s="429" t="s">
        <v>514</v>
      </c>
      <c r="J81" s="448" t="s">
        <v>514</v>
      </c>
    </row>
    <row r="82" spans="1:18" x14ac:dyDescent="0.25">
      <c r="A82" s="95" t="s">
        <v>203</v>
      </c>
      <c r="B82" s="50" t="s">
        <v>205</v>
      </c>
      <c r="C82" s="94" t="s">
        <v>185</v>
      </c>
      <c r="D82" s="52">
        <v>324</v>
      </c>
      <c r="E82" s="87">
        <v>10790</v>
      </c>
      <c r="F82" s="397">
        <f t="shared" si="11"/>
        <v>33.302469135802468</v>
      </c>
      <c r="G82" s="397">
        <v>0</v>
      </c>
      <c r="H82" s="397">
        <v>1</v>
      </c>
      <c r="I82" s="430">
        <v>2007</v>
      </c>
      <c r="J82" s="399">
        <f>2025-I82</f>
        <v>18</v>
      </c>
    </row>
    <row r="83" spans="1:18" x14ac:dyDescent="0.25">
      <c r="A83" s="95" t="s">
        <v>209</v>
      </c>
      <c r="B83" s="50" t="s">
        <v>211</v>
      </c>
      <c r="C83" s="94" t="s">
        <v>213</v>
      </c>
      <c r="D83" s="52">
        <v>186</v>
      </c>
      <c r="E83" s="87">
        <v>3502</v>
      </c>
      <c r="F83" s="397">
        <f t="shared" si="11"/>
        <v>18.827956989247312</v>
      </c>
      <c r="G83" s="397">
        <v>0</v>
      </c>
      <c r="H83" s="397">
        <v>0</v>
      </c>
      <c r="I83" s="429" t="s">
        <v>514</v>
      </c>
      <c r="J83" s="396" t="s">
        <v>514</v>
      </c>
    </row>
    <row r="84" spans="1:18" x14ac:dyDescent="0.25">
      <c r="A84" s="95" t="s">
        <v>55</v>
      </c>
      <c r="B84" s="50" t="s">
        <v>217</v>
      </c>
      <c r="C84" s="94" t="s">
        <v>190</v>
      </c>
      <c r="D84" s="52">
        <v>574</v>
      </c>
      <c r="E84" s="87">
        <v>9965</v>
      </c>
      <c r="F84" s="397">
        <f t="shared" si="11"/>
        <v>17.360627177700348</v>
      </c>
      <c r="G84" s="397">
        <v>550</v>
      </c>
      <c r="H84" s="397">
        <v>0</v>
      </c>
      <c r="I84" s="429" t="s">
        <v>514</v>
      </c>
      <c r="J84" s="396" t="s">
        <v>514</v>
      </c>
    </row>
    <row r="85" spans="1:18" x14ac:dyDescent="0.25">
      <c r="A85" s="95" t="s">
        <v>55</v>
      </c>
      <c r="B85" s="50" t="s">
        <v>221</v>
      </c>
      <c r="C85" s="94" t="s">
        <v>190</v>
      </c>
      <c r="D85" s="52">
        <v>622</v>
      </c>
      <c r="E85" s="87">
        <v>11627</v>
      </c>
      <c r="F85" s="397">
        <f t="shared" si="11"/>
        <v>18.692926045016076</v>
      </c>
      <c r="G85" s="397">
        <v>477</v>
      </c>
      <c r="H85" s="397">
        <v>0</v>
      </c>
      <c r="I85" s="428">
        <v>2008</v>
      </c>
      <c r="J85" s="399">
        <f t="shared" ref="J85:J91" si="12">2025-I85</f>
        <v>17</v>
      </c>
    </row>
    <row r="86" spans="1:18" x14ac:dyDescent="0.25">
      <c r="A86" s="95" t="s">
        <v>61</v>
      </c>
      <c r="B86" s="50" t="s">
        <v>225</v>
      </c>
      <c r="C86" s="94" t="s">
        <v>190</v>
      </c>
      <c r="D86" s="52">
        <v>428</v>
      </c>
      <c r="E86" s="87">
        <v>17500</v>
      </c>
      <c r="F86" s="397">
        <f t="shared" si="11"/>
        <v>40.887850467289717</v>
      </c>
      <c r="G86" s="397">
        <v>350</v>
      </c>
      <c r="H86" s="397">
        <v>10</v>
      </c>
      <c r="I86" s="428">
        <v>2002</v>
      </c>
      <c r="J86" s="399">
        <f t="shared" si="12"/>
        <v>23</v>
      </c>
    </row>
    <row r="87" spans="1:18" x14ac:dyDescent="0.25">
      <c r="A87" s="95" t="s">
        <v>164</v>
      </c>
      <c r="B87" s="50" t="s">
        <v>229</v>
      </c>
      <c r="C87" s="94" t="s">
        <v>185</v>
      </c>
      <c r="D87" s="52">
        <v>755</v>
      </c>
      <c r="E87" s="87">
        <v>8720</v>
      </c>
      <c r="F87" s="397">
        <f t="shared" si="11"/>
        <v>11.549668874172186</v>
      </c>
      <c r="G87" s="397">
        <v>3367</v>
      </c>
      <c r="H87" s="397">
        <v>2</v>
      </c>
      <c r="I87" s="428">
        <v>2014</v>
      </c>
      <c r="J87" s="399">
        <f t="shared" si="12"/>
        <v>11</v>
      </c>
    </row>
    <row r="88" spans="1:18" x14ac:dyDescent="0.25">
      <c r="A88" s="95" t="s">
        <v>67</v>
      </c>
      <c r="B88" s="50" t="s">
        <v>234</v>
      </c>
      <c r="C88" s="94" t="s">
        <v>185</v>
      </c>
      <c r="D88" s="52">
        <v>466</v>
      </c>
      <c r="E88" s="87">
        <v>4151</v>
      </c>
      <c r="F88" s="397">
        <f t="shared" si="11"/>
        <v>8.907725321888412</v>
      </c>
      <c r="G88" s="397">
        <v>0</v>
      </c>
      <c r="H88" s="397">
        <v>0</v>
      </c>
      <c r="I88" s="428">
        <v>2013</v>
      </c>
      <c r="J88" s="399">
        <f t="shared" si="12"/>
        <v>12</v>
      </c>
    </row>
    <row r="89" spans="1:18" x14ac:dyDescent="0.25">
      <c r="A89" s="95" t="s">
        <v>79</v>
      </c>
      <c r="B89" s="50" t="s">
        <v>236</v>
      </c>
      <c r="C89" s="94" t="s">
        <v>185</v>
      </c>
      <c r="D89" s="52">
        <v>766</v>
      </c>
      <c r="E89" s="87">
        <v>12830</v>
      </c>
      <c r="F89" s="397">
        <f t="shared" si="11"/>
        <v>16.749347258485638</v>
      </c>
      <c r="G89" s="397">
        <v>14</v>
      </c>
      <c r="H89" s="397">
        <v>0</v>
      </c>
      <c r="I89" s="428">
        <v>2009</v>
      </c>
      <c r="J89" s="399">
        <f t="shared" si="12"/>
        <v>16</v>
      </c>
    </row>
    <row r="90" spans="1:18" x14ac:dyDescent="0.25">
      <c r="A90" s="95" t="s">
        <v>239</v>
      </c>
      <c r="B90" s="50" t="s">
        <v>241</v>
      </c>
      <c r="C90" s="94" t="s">
        <v>185</v>
      </c>
      <c r="D90" s="52">
        <v>664</v>
      </c>
      <c r="E90" s="87">
        <v>12375</v>
      </c>
      <c r="F90" s="397">
        <f t="shared" si="11"/>
        <v>18.637048192771083</v>
      </c>
      <c r="G90" s="397">
        <v>288</v>
      </c>
      <c r="H90" s="397">
        <v>0</v>
      </c>
      <c r="I90" s="428">
        <v>2009</v>
      </c>
      <c r="J90" s="399">
        <f t="shared" si="12"/>
        <v>16</v>
      </c>
    </row>
    <row r="91" spans="1:18" x14ac:dyDescent="0.25">
      <c r="A91" s="95" t="s">
        <v>103</v>
      </c>
      <c r="B91" s="50" t="s">
        <v>246</v>
      </c>
      <c r="C91" s="94" t="s">
        <v>185</v>
      </c>
      <c r="D91" s="52">
        <v>270</v>
      </c>
      <c r="E91" s="87">
        <v>6891</v>
      </c>
      <c r="F91" s="397">
        <f t="shared" si="11"/>
        <v>25.522222222222222</v>
      </c>
      <c r="G91" s="397">
        <v>100</v>
      </c>
      <c r="H91" s="397">
        <v>0</v>
      </c>
      <c r="I91" s="428">
        <v>2012</v>
      </c>
      <c r="J91" s="399">
        <f t="shared" si="12"/>
        <v>13</v>
      </c>
    </row>
    <row r="92" spans="1:18" s="410" customFormat="1" x14ac:dyDescent="0.25">
      <c r="A92" s="449"/>
      <c r="B92" s="450"/>
      <c r="C92" s="451" t="s">
        <v>6</v>
      </c>
      <c r="D92" s="452">
        <f>SUM(D78:D91)</f>
        <v>6792</v>
      </c>
      <c r="E92" s="453">
        <f>SUM(E78:E91)</f>
        <v>143943</v>
      </c>
      <c r="F92" s="453"/>
      <c r="G92" s="453">
        <f>SUM(G78:G91)</f>
        <v>5369</v>
      </c>
      <c r="H92" s="453">
        <f>SUM(H78:H91)</f>
        <v>25</v>
      </c>
      <c r="I92" s="454"/>
      <c r="J92" s="455" t="s">
        <v>2</v>
      </c>
      <c r="L92"/>
      <c r="M92"/>
      <c r="N92"/>
      <c r="O92"/>
      <c r="P92"/>
      <c r="Q92"/>
      <c r="R92"/>
    </row>
    <row r="93" spans="1:18" s="419" customFormat="1" x14ac:dyDescent="0.25">
      <c r="A93" s="456"/>
      <c r="B93" s="457"/>
      <c r="C93" s="458" t="s">
        <v>7</v>
      </c>
      <c r="D93" s="452">
        <f t="shared" ref="D93:J93" si="13">AVERAGE(D78:D91)</f>
        <v>485.14285714285717</v>
      </c>
      <c r="E93" s="459">
        <f t="shared" si="13"/>
        <v>10281.642857142857</v>
      </c>
      <c r="F93" s="460">
        <f t="shared" si="13"/>
        <v>24.018959551421823</v>
      </c>
      <c r="G93" s="460">
        <f t="shared" si="13"/>
        <v>413</v>
      </c>
      <c r="H93" s="460">
        <f t="shared" si="13"/>
        <v>1.9230769230769231</v>
      </c>
      <c r="I93" s="461">
        <f t="shared" si="13"/>
        <v>2008.7272727272727</v>
      </c>
      <c r="J93" s="462">
        <f t="shared" si="13"/>
        <v>16.272727272727273</v>
      </c>
      <c r="L93"/>
      <c r="M93"/>
      <c r="N93"/>
      <c r="O93"/>
      <c r="P93"/>
      <c r="Q93"/>
      <c r="R93"/>
    </row>
    <row r="94" spans="1:18" s="419" customFormat="1" x14ac:dyDescent="0.25">
      <c r="A94" s="463"/>
      <c r="B94" s="464"/>
      <c r="C94" s="458" t="s">
        <v>8</v>
      </c>
      <c r="D94" s="452">
        <f t="shared" ref="D94:J94" si="14">MEDIAN(D78:D91)</f>
        <v>520</v>
      </c>
      <c r="E94" s="459">
        <f t="shared" si="14"/>
        <v>10745</v>
      </c>
      <c r="F94" s="465">
        <f t="shared" si="14"/>
        <v>18.760441517131696</v>
      </c>
      <c r="G94" s="465">
        <f t="shared" si="14"/>
        <v>100</v>
      </c>
      <c r="H94" s="466">
        <f t="shared" si="14"/>
        <v>0</v>
      </c>
      <c r="I94" s="462">
        <f t="shared" si="14"/>
        <v>2009</v>
      </c>
      <c r="J94" s="462">
        <f t="shared" si="14"/>
        <v>16</v>
      </c>
      <c r="L94"/>
      <c r="M94"/>
      <c r="N94"/>
      <c r="O94"/>
      <c r="P94"/>
      <c r="Q94"/>
      <c r="R94"/>
    </row>
    <row r="95" spans="1:18" x14ac:dyDescent="0.25">
      <c r="A95" s="13"/>
      <c r="B95" s="424"/>
      <c r="C95" s="425"/>
      <c r="D95" s="24"/>
      <c r="E95" s="24"/>
      <c r="F95" s="106"/>
      <c r="G95" s="24"/>
      <c r="H95" s="13"/>
      <c r="I95" s="13"/>
      <c r="J95" s="13"/>
    </row>
    <row r="96" spans="1:18" x14ac:dyDescent="0.25">
      <c r="A96" s="13"/>
      <c r="B96" s="424"/>
      <c r="C96" s="425"/>
      <c r="D96" s="24"/>
      <c r="E96" s="24"/>
      <c r="F96" s="106"/>
      <c r="G96" s="24"/>
      <c r="H96" s="13"/>
      <c r="I96" s="13"/>
      <c r="J96" s="13"/>
    </row>
    <row r="97" spans="1:18" s="100" customFormat="1" ht="15" customHeight="1" x14ac:dyDescent="0.25">
      <c r="A97" s="365" t="s">
        <v>13</v>
      </c>
      <c r="B97" s="366"/>
      <c r="C97" s="366"/>
      <c r="D97" s="367"/>
      <c r="E97" s="368"/>
      <c r="F97" s="369"/>
      <c r="G97" s="370"/>
      <c r="H97" s="370"/>
      <c r="I97" s="371"/>
      <c r="J97" s="372"/>
      <c r="L97"/>
      <c r="M97"/>
      <c r="N97"/>
      <c r="O97"/>
      <c r="P97"/>
      <c r="Q97"/>
      <c r="R97"/>
    </row>
    <row r="98" spans="1:18" s="141" customFormat="1" ht="12.75" customHeight="1" x14ac:dyDescent="0.25">
      <c r="A98" s="439"/>
      <c r="B98" s="440"/>
      <c r="C98" s="440"/>
      <c r="D98" s="441"/>
      <c r="E98" s="330" t="s">
        <v>526</v>
      </c>
      <c r="F98" s="331"/>
      <c r="G98" s="331"/>
      <c r="H98" s="332"/>
      <c r="I98" s="376" t="s">
        <v>527</v>
      </c>
      <c r="J98" s="377"/>
      <c r="L98"/>
      <c r="M98"/>
      <c r="N98"/>
      <c r="O98"/>
      <c r="P98"/>
      <c r="Q98"/>
      <c r="R98"/>
    </row>
    <row r="99" spans="1:18" s="141" customFormat="1" ht="45" x14ac:dyDescent="0.25">
      <c r="A99" s="442" t="s">
        <v>18</v>
      </c>
      <c r="B99" s="442" t="s">
        <v>20</v>
      </c>
      <c r="C99" s="442" t="s">
        <v>22</v>
      </c>
      <c r="D99" s="443" t="s">
        <v>4</v>
      </c>
      <c r="E99" s="380" t="s">
        <v>511</v>
      </c>
      <c r="F99" s="381" t="s">
        <v>528</v>
      </c>
      <c r="G99" s="380" t="s">
        <v>529</v>
      </c>
      <c r="H99" s="380" t="s">
        <v>530</v>
      </c>
      <c r="I99" s="382" t="s">
        <v>531</v>
      </c>
      <c r="J99" s="340" t="s">
        <v>532</v>
      </c>
      <c r="L99"/>
      <c r="M99"/>
      <c r="N99"/>
      <c r="O99"/>
      <c r="P99"/>
      <c r="Q99"/>
      <c r="R99"/>
    </row>
    <row r="100" spans="1:18" s="141" customFormat="1" x14ac:dyDescent="0.25">
      <c r="A100" s="444" t="s">
        <v>495</v>
      </c>
      <c r="B100" s="445"/>
      <c r="C100" s="446"/>
      <c r="D100" s="447">
        <v>6</v>
      </c>
      <c r="E100" s="447">
        <v>5</v>
      </c>
      <c r="F100" s="447">
        <v>5</v>
      </c>
      <c r="G100" s="447">
        <v>5</v>
      </c>
      <c r="H100" s="447">
        <v>5</v>
      </c>
      <c r="I100" s="447">
        <v>5</v>
      </c>
      <c r="J100" s="447">
        <v>5</v>
      </c>
      <c r="L100"/>
      <c r="M100"/>
      <c r="N100"/>
      <c r="O100"/>
      <c r="P100"/>
      <c r="Q100"/>
      <c r="R100"/>
    </row>
    <row r="101" spans="1:18" x14ac:dyDescent="0.25">
      <c r="A101" s="50" t="s">
        <v>248</v>
      </c>
      <c r="B101" s="50" t="s">
        <v>250</v>
      </c>
      <c r="C101" s="95" t="s">
        <v>252</v>
      </c>
      <c r="D101" s="467">
        <v>162</v>
      </c>
      <c r="E101" s="399">
        <v>36341</v>
      </c>
      <c r="F101" s="397">
        <f>+E101/D101</f>
        <v>224.32716049382717</v>
      </c>
      <c r="G101" s="397">
        <v>0</v>
      </c>
      <c r="H101" s="397">
        <v>10</v>
      </c>
      <c r="I101" s="428">
        <v>2009</v>
      </c>
      <c r="J101" s="89">
        <f>2025-I101</f>
        <v>16</v>
      </c>
    </row>
    <row r="102" spans="1:18" x14ac:dyDescent="0.25">
      <c r="A102" s="50" t="s">
        <v>248</v>
      </c>
      <c r="B102" s="50" t="s">
        <v>256</v>
      </c>
      <c r="C102" s="95" t="s">
        <v>252</v>
      </c>
      <c r="D102" s="467">
        <v>260</v>
      </c>
      <c r="E102" s="399">
        <v>12768</v>
      </c>
      <c r="F102" s="397">
        <f>+E102/D102</f>
        <v>49.107692307692311</v>
      </c>
      <c r="G102" s="397">
        <v>3</v>
      </c>
      <c r="H102" s="397">
        <v>0</v>
      </c>
      <c r="I102" s="428">
        <v>2006</v>
      </c>
      <c r="J102" s="399">
        <f>2025-I102</f>
        <v>19</v>
      </c>
    </row>
    <row r="103" spans="1:18" x14ac:dyDescent="0.25">
      <c r="A103" s="2" t="s">
        <v>35</v>
      </c>
      <c r="B103" s="2" t="s">
        <v>260</v>
      </c>
      <c r="C103" s="468" t="s">
        <v>252</v>
      </c>
      <c r="D103" s="469">
        <v>16</v>
      </c>
      <c r="E103" s="399">
        <v>66822</v>
      </c>
      <c r="F103" s="397">
        <f>+E103/D103</f>
        <v>4176.375</v>
      </c>
      <c r="G103" s="397">
        <v>0</v>
      </c>
      <c r="H103" s="397">
        <v>0</v>
      </c>
      <c r="I103" s="470" t="s">
        <v>514</v>
      </c>
      <c r="J103" s="396" t="s">
        <v>514</v>
      </c>
    </row>
    <row r="104" spans="1:18" x14ac:dyDescent="0.25">
      <c r="A104" s="50" t="s">
        <v>164</v>
      </c>
      <c r="B104" s="50" t="s">
        <v>265</v>
      </c>
      <c r="C104" s="95" t="s">
        <v>294</v>
      </c>
      <c r="D104" s="467">
        <v>170</v>
      </c>
      <c r="E104" s="399">
        <v>4530</v>
      </c>
      <c r="F104" s="397">
        <f>+E104/D104</f>
        <v>26.647058823529413</v>
      </c>
      <c r="G104" s="397">
        <v>10</v>
      </c>
      <c r="H104" s="397">
        <v>6</v>
      </c>
      <c r="I104" s="428">
        <v>2015</v>
      </c>
      <c r="J104" s="399">
        <f>2025-I104</f>
        <v>10</v>
      </c>
    </row>
    <row r="105" spans="1:18" x14ac:dyDescent="0.25">
      <c r="A105" s="50" t="s">
        <v>97</v>
      </c>
      <c r="B105" s="50" t="s">
        <v>269</v>
      </c>
      <c r="C105" s="95" t="s">
        <v>252</v>
      </c>
      <c r="D105" s="467">
        <v>454</v>
      </c>
      <c r="E105" s="399">
        <v>21500</v>
      </c>
      <c r="F105" s="397">
        <f>+E105/D105</f>
        <v>47.356828193832598</v>
      </c>
      <c r="G105" s="397">
        <v>700</v>
      </c>
      <c r="H105" s="397">
        <v>0</v>
      </c>
      <c r="I105" s="432">
        <v>2005</v>
      </c>
      <c r="J105" s="399">
        <f>2025-I105</f>
        <v>20</v>
      </c>
    </row>
    <row r="106" spans="1:18" x14ac:dyDescent="0.25">
      <c r="A106" s="50" t="s">
        <v>164</v>
      </c>
      <c r="B106" s="50" t="s">
        <v>273</v>
      </c>
      <c r="C106" s="95" t="s">
        <v>252</v>
      </c>
      <c r="D106" s="467">
        <v>190</v>
      </c>
      <c r="E106" s="396" t="s">
        <v>514</v>
      </c>
      <c r="F106" s="393" t="s">
        <v>514</v>
      </c>
      <c r="G106" s="393" t="s">
        <v>514</v>
      </c>
      <c r="H106" s="393" t="s">
        <v>514</v>
      </c>
      <c r="I106" s="432">
        <v>2015</v>
      </c>
      <c r="J106" s="399">
        <f>2025-I106</f>
        <v>10</v>
      </c>
    </row>
    <row r="107" spans="1:18" s="410" customFormat="1" x14ac:dyDescent="0.25">
      <c r="A107" s="449"/>
      <c r="B107" s="450"/>
      <c r="C107" s="451" t="s">
        <v>6</v>
      </c>
      <c r="D107" s="452">
        <f>SUM(D101:D106)</f>
        <v>1252</v>
      </c>
      <c r="E107" s="453">
        <f>SUM(E101:E106)</f>
        <v>141961</v>
      </c>
      <c r="F107" s="471"/>
      <c r="G107" s="471">
        <f>SUM(G101:G106)</f>
        <v>713</v>
      </c>
      <c r="H107" s="471">
        <f>SUM(H101:H106)</f>
        <v>16</v>
      </c>
      <c r="I107" s="472"/>
      <c r="J107" s="473"/>
      <c r="L107"/>
      <c r="M107"/>
      <c r="N107"/>
      <c r="O107"/>
      <c r="P107"/>
      <c r="Q107"/>
      <c r="R107"/>
    </row>
    <row r="108" spans="1:18" s="419" customFormat="1" x14ac:dyDescent="0.25">
      <c r="A108" s="456"/>
      <c r="B108" s="457"/>
      <c r="C108" s="458" t="s">
        <v>7</v>
      </c>
      <c r="D108" s="452">
        <f t="shared" ref="D108:J108" si="15">AVERAGE(D101:D106)</f>
        <v>208.66666666666666</v>
      </c>
      <c r="E108" s="459">
        <f t="shared" si="15"/>
        <v>28392.2</v>
      </c>
      <c r="F108" s="474">
        <f t="shared" si="15"/>
        <v>904.76274796377641</v>
      </c>
      <c r="G108" s="474">
        <f t="shared" si="15"/>
        <v>142.6</v>
      </c>
      <c r="H108" s="474">
        <f t="shared" si="15"/>
        <v>3.2</v>
      </c>
      <c r="I108" s="475">
        <f t="shared" si="15"/>
        <v>2010</v>
      </c>
      <c r="J108" s="476">
        <f t="shared" si="15"/>
        <v>15</v>
      </c>
      <c r="L108"/>
      <c r="M108"/>
      <c r="N108"/>
      <c r="O108"/>
      <c r="P108"/>
      <c r="Q108"/>
      <c r="R108"/>
    </row>
    <row r="109" spans="1:18" s="419" customFormat="1" x14ac:dyDescent="0.25">
      <c r="A109" s="463"/>
      <c r="B109" s="464"/>
      <c r="C109" s="458" t="s">
        <v>8</v>
      </c>
      <c r="D109" s="452">
        <f t="shared" ref="D109:J109" si="16">MEDIAN(D101:D106)</f>
        <v>180</v>
      </c>
      <c r="E109" s="459">
        <f t="shared" si="16"/>
        <v>21500</v>
      </c>
      <c r="F109" s="477">
        <f t="shared" si="16"/>
        <v>49.107692307692311</v>
      </c>
      <c r="G109" s="478">
        <f t="shared" si="16"/>
        <v>3</v>
      </c>
      <c r="H109" s="478">
        <f t="shared" si="16"/>
        <v>0</v>
      </c>
      <c r="I109" s="476">
        <f t="shared" si="16"/>
        <v>2009</v>
      </c>
      <c r="J109" s="476">
        <f t="shared" si="16"/>
        <v>16</v>
      </c>
      <c r="L109"/>
      <c r="M109"/>
      <c r="N109"/>
      <c r="O109"/>
      <c r="P109"/>
      <c r="Q109"/>
      <c r="R109"/>
    </row>
    <row r="110" spans="1:18" x14ac:dyDescent="0.25">
      <c r="A110" s="13"/>
      <c r="B110" s="424"/>
      <c r="C110" s="425"/>
      <c r="D110" s="24"/>
      <c r="E110" s="24"/>
      <c r="F110" s="106"/>
      <c r="G110" s="24"/>
      <c r="H110" s="13"/>
      <c r="I110" s="13"/>
      <c r="J110" s="13"/>
    </row>
    <row r="111" spans="1:18" x14ac:dyDescent="0.25">
      <c r="A111" s="13"/>
      <c r="B111" s="424"/>
      <c r="C111" s="425"/>
      <c r="D111" s="24"/>
      <c r="E111" s="24"/>
      <c r="F111" s="106"/>
      <c r="G111" s="24"/>
      <c r="H111" s="13"/>
      <c r="I111" s="13"/>
      <c r="J111" s="13"/>
    </row>
    <row r="112" spans="1:18" s="100" customFormat="1" ht="15" customHeight="1" x14ac:dyDescent="0.25">
      <c r="A112" s="365" t="s">
        <v>14</v>
      </c>
      <c r="B112" s="366"/>
      <c r="C112" s="366"/>
      <c r="D112" s="367"/>
      <c r="E112" s="368"/>
      <c r="F112" s="369"/>
      <c r="G112" s="370"/>
      <c r="H112" s="370"/>
      <c r="I112" s="371"/>
      <c r="J112" s="372"/>
      <c r="L112"/>
      <c r="M112"/>
      <c r="N112"/>
      <c r="O112"/>
      <c r="P112"/>
      <c r="Q112"/>
      <c r="R112"/>
    </row>
    <row r="113" spans="1:18" s="141" customFormat="1" ht="12.75" customHeight="1" x14ac:dyDescent="0.25">
      <c r="A113" s="439"/>
      <c r="B113" s="440"/>
      <c r="C113" s="440"/>
      <c r="D113" s="441"/>
      <c r="E113" s="330" t="s">
        <v>526</v>
      </c>
      <c r="F113" s="331"/>
      <c r="G113" s="331"/>
      <c r="H113" s="332"/>
      <c r="I113" s="376" t="s">
        <v>527</v>
      </c>
      <c r="J113" s="377"/>
      <c r="L113"/>
      <c r="M113"/>
      <c r="N113"/>
      <c r="O113"/>
      <c r="P113"/>
      <c r="Q113"/>
      <c r="R113"/>
    </row>
    <row r="114" spans="1:18" s="141" customFormat="1" ht="45" x14ac:dyDescent="0.25">
      <c r="A114" s="442" t="s">
        <v>18</v>
      </c>
      <c r="B114" s="442" t="s">
        <v>20</v>
      </c>
      <c r="C114" s="442" t="s">
        <v>22</v>
      </c>
      <c r="D114" s="443" t="s">
        <v>4</v>
      </c>
      <c r="E114" s="380" t="s">
        <v>511</v>
      </c>
      <c r="F114" s="381" t="s">
        <v>528</v>
      </c>
      <c r="G114" s="380" t="s">
        <v>529</v>
      </c>
      <c r="H114" s="479" t="s">
        <v>530</v>
      </c>
      <c r="I114" s="382" t="s">
        <v>531</v>
      </c>
      <c r="J114" s="340" t="s">
        <v>532</v>
      </c>
      <c r="L114"/>
      <c r="M114"/>
      <c r="N114"/>
      <c r="O114"/>
      <c r="P114"/>
      <c r="Q114"/>
      <c r="R114"/>
    </row>
    <row r="115" spans="1:18" s="141" customFormat="1" x14ac:dyDescent="0.25">
      <c r="A115" s="444" t="s">
        <v>495</v>
      </c>
      <c r="B115" s="445"/>
      <c r="C115" s="446"/>
      <c r="D115" s="447">
        <v>48</v>
      </c>
      <c r="E115" s="447">
        <v>47</v>
      </c>
      <c r="F115" s="447">
        <v>47</v>
      </c>
      <c r="G115" s="447">
        <v>47</v>
      </c>
      <c r="H115" s="447">
        <v>47</v>
      </c>
      <c r="I115" s="447">
        <v>37</v>
      </c>
      <c r="J115" s="447">
        <v>37</v>
      </c>
      <c r="L115"/>
      <c r="M115"/>
      <c r="N115"/>
      <c r="O115"/>
      <c r="P115"/>
      <c r="Q115"/>
      <c r="R115"/>
    </row>
    <row r="116" spans="1:18" x14ac:dyDescent="0.25">
      <c r="A116" s="50" t="s">
        <v>248</v>
      </c>
      <c r="B116" s="50" t="s">
        <v>277</v>
      </c>
      <c r="C116" s="50" t="s">
        <v>285</v>
      </c>
      <c r="D116" s="426">
        <v>239</v>
      </c>
      <c r="E116" s="399">
        <v>14864</v>
      </c>
      <c r="F116" s="397">
        <f>+E116/D116</f>
        <v>62.19246861924686</v>
      </c>
      <c r="G116" s="397">
        <v>0</v>
      </c>
      <c r="H116" s="397">
        <v>0</v>
      </c>
      <c r="I116" s="428">
        <v>2005</v>
      </c>
      <c r="J116" s="399">
        <f>2025-I116</f>
        <v>20</v>
      </c>
    </row>
    <row r="117" spans="1:18" x14ac:dyDescent="0.25">
      <c r="A117" s="50" t="s">
        <v>281</v>
      </c>
      <c r="B117" s="50" t="s">
        <v>283</v>
      </c>
      <c r="C117" s="50" t="s">
        <v>285</v>
      </c>
      <c r="D117" s="426">
        <v>312</v>
      </c>
      <c r="E117" s="399">
        <v>7483</v>
      </c>
      <c r="F117" s="397">
        <f>E117/D117</f>
        <v>23.983974358974358</v>
      </c>
      <c r="G117" s="397">
        <v>0</v>
      </c>
      <c r="H117" s="397">
        <v>2</v>
      </c>
      <c r="I117" s="428">
        <v>1940</v>
      </c>
      <c r="J117" s="399">
        <f t="shared" ref="J117:J163" si="17">2025-I117</f>
        <v>85</v>
      </c>
    </row>
    <row r="118" spans="1:18" x14ac:dyDescent="0.25">
      <c r="A118" s="50" t="s">
        <v>27</v>
      </c>
      <c r="B118" s="50" t="s">
        <v>289</v>
      </c>
      <c r="C118" s="50" t="s">
        <v>285</v>
      </c>
      <c r="D118" s="426">
        <v>309</v>
      </c>
      <c r="E118" s="399">
        <v>12575</v>
      </c>
      <c r="F118" s="397">
        <f>+E118/D118</f>
        <v>40.6957928802589</v>
      </c>
      <c r="G118" s="397">
        <v>744</v>
      </c>
      <c r="H118" s="397">
        <v>13</v>
      </c>
      <c r="I118" s="428">
        <v>2008</v>
      </c>
      <c r="J118" s="399">
        <f t="shared" si="17"/>
        <v>17</v>
      </c>
    </row>
    <row r="119" spans="1:18" x14ac:dyDescent="0.25">
      <c r="A119" s="50" t="s">
        <v>35</v>
      </c>
      <c r="B119" s="50" t="s">
        <v>293</v>
      </c>
      <c r="C119" s="50" t="s">
        <v>294</v>
      </c>
      <c r="D119" s="426">
        <v>413</v>
      </c>
      <c r="E119" s="399">
        <v>14115</v>
      </c>
      <c r="F119" s="397">
        <f>E119/D119</f>
        <v>34.176755447941886</v>
      </c>
      <c r="G119" s="397">
        <v>0</v>
      </c>
      <c r="H119" s="397">
        <v>0</v>
      </c>
      <c r="I119" s="428">
        <v>2011</v>
      </c>
      <c r="J119" s="399">
        <f t="shared" si="17"/>
        <v>14</v>
      </c>
    </row>
    <row r="120" spans="1:18" x14ac:dyDescent="0.25">
      <c r="A120" s="50" t="s">
        <v>35</v>
      </c>
      <c r="B120" s="50" t="s">
        <v>298</v>
      </c>
      <c r="C120" s="50" t="s">
        <v>294</v>
      </c>
      <c r="D120" s="426">
        <v>348</v>
      </c>
      <c r="E120" s="399">
        <v>12702</v>
      </c>
      <c r="F120" s="397">
        <f>E120/D120</f>
        <v>36.5</v>
      </c>
      <c r="G120" s="397">
        <v>0</v>
      </c>
      <c r="H120" s="397">
        <v>0</v>
      </c>
      <c r="I120" s="428">
        <v>2006</v>
      </c>
      <c r="J120" s="399">
        <f t="shared" si="17"/>
        <v>19</v>
      </c>
    </row>
    <row r="121" spans="1:18" x14ac:dyDescent="0.25">
      <c r="A121" s="50" t="s">
        <v>35</v>
      </c>
      <c r="B121" s="50" t="s">
        <v>300</v>
      </c>
      <c r="C121" s="50" t="s">
        <v>294</v>
      </c>
      <c r="D121" s="426">
        <v>239</v>
      </c>
      <c r="E121" s="399">
        <v>7245</v>
      </c>
      <c r="F121" s="397">
        <f>E121/D121</f>
        <v>30.313807531380753</v>
      </c>
      <c r="G121" s="397">
        <v>4</v>
      </c>
      <c r="H121" s="397">
        <v>1</v>
      </c>
      <c r="I121" s="428">
        <v>2011</v>
      </c>
      <c r="J121" s="399">
        <f>2025-I121</f>
        <v>14</v>
      </c>
    </row>
    <row r="122" spans="1:18" x14ac:dyDescent="0.25">
      <c r="A122" s="50" t="s">
        <v>35</v>
      </c>
      <c r="B122" s="50" t="s">
        <v>304</v>
      </c>
      <c r="C122" s="50" t="s">
        <v>294</v>
      </c>
      <c r="D122" s="426">
        <v>266</v>
      </c>
      <c r="E122" s="399">
        <v>19930</v>
      </c>
      <c r="F122" s="397">
        <f>E122/D122</f>
        <v>74.924812030075188</v>
      </c>
      <c r="G122" s="397">
        <v>30</v>
      </c>
      <c r="H122" s="397">
        <v>0</v>
      </c>
      <c r="I122" s="429" t="s">
        <v>514</v>
      </c>
      <c r="J122" s="396" t="s">
        <v>514</v>
      </c>
    </row>
    <row r="123" spans="1:18" x14ac:dyDescent="0.25">
      <c r="A123" s="50" t="s">
        <v>35</v>
      </c>
      <c r="B123" s="50" t="s">
        <v>308</v>
      </c>
      <c r="C123" s="50" t="s">
        <v>294</v>
      </c>
      <c r="D123" s="426">
        <v>404</v>
      </c>
      <c r="E123" s="399">
        <v>19930</v>
      </c>
      <c r="F123" s="397">
        <f>E123/D123</f>
        <v>49.331683168316829</v>
      </c>
      <c r="G123" s="397">
        <v>0</v>
      </c>
      <c r="H123" s="397">
        <v>0</v>
      </c>
      <c r="I123" s="429" t="s">
        <v>514</v>
      </c>
      <c r="J123" s="396" t="s">
        <v>514</v>
      </c>
    </row>
    <row r="124" spans="1:18" x14ac:dyDescent="0.25">
      <c r="A124" s="480" t="s">
        <v>35</v>
      </c>
      <c r="B124" s="50" t="s">
        <v>310</v>
      </c>
      <c r="C124" s="480" t="s">
        <v>294</v>
      </c>
      <c r="D124" s="481">
        <v>334</v>
      </c>
      <c r="E124" s="399">
        <v>12017</v>
      </c>
      <c r="F124" s="397">
        <f>+E124/D124</f>
        <v>35.979041916167667</v>
      </c>
      <c r="G124" s="397">
        <v>64</v>
      </c>
      <c r="H124" s="397">
        <v>1</v>
      </c>
      <c r="I124" s="428">
        <v>2009</v>
      </c>
      <c r="J124" s="399">
        <f t="shared" si="17"/>
        <v>16</v>
      </c>
    </row>
    <row r="125" spans="1:18" x14ac:dyDescent="0.25">
      <c r="A125" s="50" t="s">
        <v>35</v>
      </c>
      <c r="B125" s="50" t="s">
        <v>312</v>
      </c>
      <c r="C125" s="50" t="s">
        <v>252</v>
      </c>
      <c r="D125" s="426">
        <v>225</v>
      </c>
      <c r="E125" s="399">
        <v>15307</v>
      </c>
      <c r="F125" s="397">
        <f>+E125/D125</f>
        <v>68.031111111111116</v>
      </c>
      <c r="G125" s="397">
        <v>0</v>
      </c>
      <c r="H125" s="397">
        <v>0</v>
      </c>
      <c r="I125" s="428">
        <v>2004</v>
      </c>
      <c r="J125" s="399">
        <f t="shared" si="17"/>
        <v>21</v>
      </c>
    </row>
    <row r="126" spans="1:18" x14ac:dyDescent="0.25">
      <c r="A126" s="482" t="s">
        <v>35</v>
      </c>
      <c r="B126" s="482" t="s">
        <v>315</v>
      </c>
      <c r="C126" s="482" t="s">
        <v>294</v>
      </c>
      <c r="D126" s="483">
        <v>554</v>
      </c>
      <c r="E126" s="396" t="s">
        <v>514</v>
      </c>
      <c r="F126" s="393" t="s">
        <v>514</v>
      </c>
      <c r="G126" s="393" t="s">
        <v>514</v>
      </c>
      <c r="H126" s="393" t="s">
        <v>514</v>
      </c>
      <c r="I126" s="429" t="s">
        <v>514</v>
      </c>
      <c r="J126" s="396" t="s">
        <v>514</v>
      </c>
    </row>
    <row r="127" spans="1:18" x14ac:dyDescent="0.25">
      <c r="A127" s="50" t="s">
        <v>318</v>
      </c>
      <c r="B127" s="50" t="s">
        <v>320</v>
      </c>
      <c r="C127" s="50" t="s">
        <v>322</v>
      </c>
      <c r="D127" s="426">
        <v>229</v>
      </c>
      <c r="E127" s="399">
        <v>7496</v>
      </c>
      <c r="F127" s="397">
        <f>E127/D127</f>
        <v>32.733624454148469</v>
      </c>
      <c r="G127" s="397">
        <v>0</v>
      </c>
      <c r="H127" s="397">
        <v>0</v>
      </c>
      <c r="I127" s="428">
        <v>2010</v>
      </c>
      <c r="J127" s="399">
        <f t="shared" si="17"/>
        <v>15</v>
      </c>
    </row>
    <row r="128" spans="1:18" x14ac:dyDescent="0.25">
      <c r="A128" s="50" t="s">
        <v>157</v>
      </c>
      <c r="B128" s="50" t="s">
        <v>326</v>
      </c>
      <c r="C128" s="50" t="s">
        <v>294</v>
      </c>
      <c r="D128" s="426">
        <v>269</v>
      </c>
      <c r="E128" s="399">
        <v>13167</v>
      </c>
      <c r="F128" s="397">
        <f>+E128/D128</f>
        <v>48.94795539033457</v>
      </c>
      <c r="G128" s="397">
        <v>162</v>
      </c>
      <c r="H128" s="397">
        <v>1</v>
      </c>
      <c r="I128" s="428">
        <v>2015</v>
      </c>
      <c r="J128" s="399">
        <f t="shared" si="17"/>
        <v>10</v>
      </c>
    </row>
    <row r="129" spans="1:10" x14ac:dyDescent="0.25">
      <c r="A129" s="50" t="s">
        <v>203</v>
      </c>
      <c r="B129" s="50" t="s">
        <v>331</v>
      </c>
      <c r="C129" s="50" t="s">
        <v>332</v>
      </c>
      <c r="D129" s="426">
        <v>210</v>
      </c>
      <c r="E129" s="399">
        <v>10500</v>
      </c>
      <c r="F129" s="397">
        <f>E129/D129</f>
        <v>50</v>
      </c>
      <c r="G129" s="397">
        <v>500</v>
      </c>
      <c r="H129" s="397">
        <v>1</v>
      </c>
      <c r="I129" s="429" t="s">
        <v>514</v>
      </c>
      <c r="J129" s="396" t="s">
        <v>514</v>
      </c>
    </row>
    <row r="130" spans="1:10" x14ac:dyDescent="0.25">
      <c r="A130" s="50" t="s">
        <v>203</v>
      </c>
      <c r="B130" s="50" t="s">
        <v>336</v>
      </c>
      <c r="C130" s="50" t="s">
        <v>337</v>
      </c>
      <c r="D130" s="426">
        <v>436</v>
      </c>
      <c r="E130" s="399">
        <v>15426</v>
      </c>
      <c r="F130" s="397">
        <f>E130/D130</f>
        <v>35.38073394495413</v>
      </c>
      <c r="G130" s="397">
        <v>98</v>
      </c>
      <c r="H130" s="397">
        <v>9</v>
      </c>
      <c r="I130" s="428">
        <v>2009</v>
      </c>
      <c r="J130" s="399">
        <f t="shared" si="17"/>
        <v>16</v>
      </c>
    </row>
    <row r="131" spans="1:10" x14ac:dyDescent="0.25">
      <c r="A131" s="50" t="s">
        <v>340</v>
      </c>
      <c r="B131" s="50" t="s">
        <v>342</v>
      </c>
      <c r="C131" s="468" t="s">
        <v>344</v>
      </c>
      <c r="D131" s="426">
        <v>173</v>
      </c>
      <c r="E131" s="399">
        <v>7605</v>
      </c>
      <c r="F131" s="397">
        <f>E131/D131</f>
        <v>43.959537572254334</v>
      </c>
      <c r="G131" s="397">
        <v>0</v>
      </c>
      <c r="H131" s="397">
        <v>0</v>
      </c>
      <c r="I131" s="428">
        <v>2008</v>
      </c>
      <c r="J131" s="399">
        <f t="shared" si="17"/>
        <v>17</v>
      </c>
    </row>
    <row r="132" spans="1:10" x14ac:dyDescent="0.25">
      <c r="A132" s="50" t="s">
        <v>209</v>
      </c>
      <c r="B132" s="50" t="s">
        <v>348</v>
      </c>
      <c r="C132" s="468" t="s">
        <v>349</v>
      </c>
      <c r="D132" s="426">
        <v>214</v>
      </c>
      <c r="E132" s="399">
        <v>13512</v>
      </c>
      <c r="F132" s="397">
        <f>+E132/D132</f>
        <v>63.140186915887853</v>
      </c>
      <c r="G132" s="397">
        <v>0</v>
      </c>
      <c r="H132" s="397">
        <v>0</v>
      </c>
      <c r="I132" s="429" t="s">
        <v>514</v>
      </c>
      <c r="J132" s="396" t="s">
        <v>514</v>
      </c>
    </row>
    <row r="133" spans="1:10" x14ac:dyDescent="0.25">
      <c r="A133" s="50" t="s">
        <v>116</v>
      </c>
      <c r="B133" s="50" t="s">
        <v>353</v>
      </c>
      <c r="C133" s="468" t="s">
        <v>294</v>
      </c>
      <c r="D133" s="426">
        <v>43</v>
      </c>
      <c r="E133" s="399">
        <v>11084</v>
      </c>
      <c r="F133" s="397">
        <f>+E133/D133</f>
        <v>257.76744186046511</v>
      </c>
      <c r="G133" s="397">
        <v>0</v>
      </c>
      <c r="H133" s="397">
        <v>1</v>
      </c>
      <c r="I133" s="429" t="s">
        <v>514</v>
      </c>
      <c r="J133" s="396" t="s">
        <v>514</v>
      </c>
    </row>
    <row r="134" spans="1:10" x14ac:dyDescent="0.25">
      <c r="A134" s="480" t="s">
        <v>116</v>
      </c>
      <c r="B134" s="50" t="s">
        <v>358</v>
      </c>
      <c r="C134" s="484" t="s">
        <v>294</v>
      </c>
      <c r="D134" s="481">
        <v>177</v>
      </c>
      <c r="E134" s="399">
        <v>5055</v>
      </c>
      <c r="F134" s="397">
        <f t="shared" ref="F134:F143" si="18">E134/D134</f>
        <v>28.559322033898304</v>
      </c>
      <c r="G134" s="397">
        <v>175</v>
      </c>
      <c r="H134" s="397">
        <v>2</v>
      </c>
      <c r="I134" s="428">
        <v>2002</v>
      </c>
      <c r="J134" s="399">
        <f t="shared" si="17"/>
        <v>23</v>
      </c>
    </row>
    <row r="135" spans="1:10" x14ac:dyDescent="0.25">
      <c r="A135" s="50" t="s">
        <v>61</v>
      </c>
      <c r="B135" s="50" t="s">
        <v>362</v>
      </c>
      <c r="C135" s="468" t="s">
        <v>337</v>
      </c>
      <c r="D135" s="426">
        <v>419</v>
      </c>
      <c r="E135" s="399">
        <v>18266</v>
      </c>
      <c r="F135" s="397">
        <f t="shared" si="18"/>
        <v>43.594272076372313</v>
      </c>
      <c r="G135" s="397">
        <v>60</v>
      </c>
      <c r="H135" s="397">
        <v>0</v>
      </c>
      <c r="I135" s="428">
        <v>2010</v>
      </c>
      <c r="J135" s="399">
        <f t="shared" si="17"/>
        <v>15</v>
      </c>
    </row>
    <row r="136" spans="1:10" x14ac:dyDescent="0.25">
      <c r="A136" s="482" t="s">
        <v>61</v>
      </c>
      <c r="B136" s="482" t="s">
        <v>366</v>
      </c>
      <c r="C136" s="485" t="s">
        <v>294</v>
      </c>
      <c r="D136" s="483">
        <v>94</v>
      </c>
      <c r="E136" s="399">
        <v>20500</v>
      </c>
      <c r="F136" s="397">
        <f t="shared" si="18"/>
        <v>218.08510638297872</v>
      </c>
      <c r="G136" s="397">
        <v>0</v>
      </c>
      <c r="H136" s="397">
        <v>2</v>
      </c>
      <c r="I136" s="428">
        <v>2011</v>
      </c>
      <c r="J136" s="399">
        <f t="shared" si="17"/>
        <v>14</v>
      </c>
    </row>
    <row r="137" spans="1:10" x14ac:dyDescent="0.25">
      <c r="A137" s="50" t="s">
        <v>61</v>
      </c>
      <c r="B137" s="50" t="s">
        <v>370</v>
      </c>
      <c r="C137" s="468" t="s">
        <v>372</v>
      </c>
      <c r="D137" s="426">
        <v>274</v>
      </c>
      <c r="E137" s="399">
        <v>13783</v>
      </c>
      <c r="F137" s="397">
        <f t="shared" si="18"/>
        <v>50.302919708029194</v>
      </c>
      <c r="G137" s="397">
        <v>600</v>
      </c>
      <c r="H137" s="397">
        <v>0</v>
      </c>
      <c r="I137" s="428">
        <v>2008</v>
      </c>
      <c r="J137" s="399">
        <f t="shared" si="17"/>
        <v>17</v>
      </c>
    </row>
    <row r="138" spans="1:10" x14ac:dyDescent="0.25">
      <c r="A138" s="50" t="s">
        <v>61</v>
      </c>
      <c r="B138" s="50" t="s">
        <v>376</v>
      </c>
      <c r="C138" s="468" t="s">
        <v>372</v>
      </c>
      <c r="D138" s="426">
        <v>349</v>
      </c>
      <c r="E138" s="399">
        <v>17800</v>
      </c>
      <c r="F138" s="397">
        <f t="shared" si="18"/>
        <v>51.002865329512893</v>
      </c>
      <c r="G138" s="397">
        <v>264</v>
      </c>
      <c r="H138" s="397">
        <v>0</v>
      </c>
      <c r="I138" s="428">
        <v>2009</v>
      </c>
      <c r="J138" s="399">
        <f t="shared" si="17"/>
        <v>16</v>
      </c>
    </row>
    <row r="139" spans="1:10" x14ac:dyDescent="0.25">
      <c r="A139" s="50" t="s">
        <v>61</v>
      </c>
      <c r="B139" s="50" t="s">
        <v>380</v>
      </c>
      <c r="C139" s="468" t="s">
        <v>337</v>
      </c>
      <c r="D139" s="426">
        <v>344</v>
      </c>
      <c r="E139" s="399">
        <v>19000</v>
      </c>
      <c r="F139" s="397">
        <f t="shared" si="18"/>
        <v>55.232558139534881</v>
      </c>
      <c r="G139" s="397">
        <v>26</v>
      </c>
      <c r="H139" s="397">
        <v>0</v>
      </c>
      <c r="I139" s="428">
        <v>2011</v>
      </c>
      <c r="J139" s="399">
        <f t="shared" si="17"/>
        <v>14</v>
      </c>
    </row>
    <row r="140" spans="1:10" x14ac:dyDescent="0.25">
      <c r="A140" s="50" t="s">
        <v>164</v>
      </c>
      <c r="B140" s="50" t="s">
        <v>385</v>
      </c>
      <c r="C140" s="468" t="s">
        <v>285</v>
      </c>
      <c r="D140" s="426">
        <v>191</v>
      </c>
      <c r="E140" s="399">
        <v>8461</v>
      </c>
      <c r="F140" s="397">
        <f t="shared" si="18"/>
        <v>44.298429319371728</v>
      </c>
      <c r="G140" s="397">
        <v>1690</v>
      </c>
      <c r="H140" s="397">
        <v>1</v>
      </c>
      <c r="I140" s="428">
        <v>2012</v>
      </c>
      <c r="J140" s="399">
        <f t="shared" si="17"/>
        <v>13</v>
      </c>
    </row>
    <row r="141" spans="1:10" x14ac:dyDescent="0.25">
      <c r="A141" s="50" t="s">
        <v>164</v>
      </c>
      <c r="B141" s="50" t="s">
        <v>389</v>
      </c>
      <c r="C141" s="50" t="s">
        <v>285</v>
      </c>
      <c r="D141" s="426">
        <v>244</v>
      </c>
      <c r="E141" s="399">
        <v>8401</v>
      </c>
      <c r="F141" s="397">
        <f t="shared" si="18"/>
        <v>34.430327868852459</v>
      </c>
      <c r="G141" s="397">
        <v>0</v>
      </c>
      <c r="H141" s="397">
        <v>3</v>
      </c>
      <c r="I141" s="428">
        <v>2011</v>
      </c>
      <c r="J141" s="399">
        <f t="shared" si="17"/>
        <v>14</v>
      </c>
    </row>
    <row r="142" spans="1:10" x14ac:dyDescent="0.25">
      <c r="A142" s="50" t="s">
        <v>164</v>
      </c>
      <c r="B142" s="50" t="s">
        <v>394</v>
      </c>
      <c r="C142" s="468" t="s">
        <v>285</v>
      </c>
      <c r="D142" s="426">
        <v>366</v>
      </c>
      <c r="E142" s="399">
        <v>6612</v>
      </c>
      <c r="F142" s="397">
        <f t="shared" si="18"/>
        <v>18.065573770491802</v>
      </c>
      <c r="G142" s="397">
        <v>0</v>
      </c>
      <c r="H142" s="397">
        <v>0</v>
      </c>
      <c r="I142" s="428">
        <v>2010</v>
      </c>
      <c r="J142" s="399">
        <f t="shared" si="17"/>
        <v>15</v>
      </c>
    </row>
    <row r="143" spans="1:10" x14ac:dyDescent="0.25">
      <c r="A143" s="50" t="s">
        <v>164</v>
      </c>
      <c r="B143" s="50" t="s">
        <v>398</v>
      </c>
      <c r="C143" s="468" t="s">
        <v>285</v>
      </c>
      <c r="D143" s="426">
        <v>359</v>
      </c>
      <c r="E143" s="399">
        <v>7000</v>
      </c>
      <c r="F143" s="397">
        <f t="shared" si="18"/>
        <v>19.498607242339833</v>
      </c>
      <c r="G143" s="397">
        <v>0</v>
      </c>
      <c r="H143" s="397">
        <v>3</v>
      </c>
      <c r="I143" s="429" t="s">
        <v>514</v>
      </c>
      <c r="J143" s="396" t="s">
        <v>514</v>
      </c>
    </row>
    <row r="144" spans="1:10" x14ac:dyDescent="0.25">
      <c r="A144" s="480" t="s">
        <v>164</v>
      </c>
      <c r="B144" s="50" t="s">
        <v>402</v>
      </c>
      <c r="C144" s="484" t="s">
        <v>403</v>
      </c>
      <c r="D144" s="481">
        <v>308</v>
      </c>
      <c r="E144" s="399">
        <v>8032</v>
      </c>
      <c r="F144" s="397">
        <f t="shared" ref="F144:F150" si="19">+E144/D144</f>
        <v>26.077922077922079</v>
      </c>
      <c r="G144" s="397">
        <v>109</v>
      </c>
      <c r="H144" s="397">
        <v>0</v>
      </c>
      <c r="I144" s="428">
        <v>2011</v>
      </c>
      <c r="J144" s="399">
        <f t="shared" si="17"/>
        <v>14</v>
      </c>
    </row>
    <row r="145" spans="1:10" x14ac:dyDescent="0.25">
      <c r="A145" s="50" t="s">
        <v>164</v>
      </c>
      <c r="B145" s="50" t="s">
        <v>407</v>
      </c>
      <c r="C145" s="50" t="s">
        <v>285</v>
      </c>
      <c r="D145" s="426">
        <v>322</v>
      </c>
      <c r="E145" s="399">
        <v>8536</v>
      </c>
      <c r="F145" s="397">
        <f t="shared" si="19"/>
        <v>26.509316770186334</v>
      </c>
      <c r="G145" s="397">
        <v>0</v>
      </c>
      <c r="H145" s="397">
        <v>0</v>
      </c>
      <c r="I145" s="428">
        <v>2015</v>
      </c>
      <c r="J145" s="399">
        <f t="shared" si="17"/>
        <v>10</v>
      </c>
    </row>
    <row r="146" spans="1:10" x14ac:dyDescent="0.25">
      <c r="A146" s="482" t="s">
        <v>67</v>
      </c>
      <c r="B146" s="482" t="s">
        <v>411</v>
      </c>
      <c r="C146" s="482" t="s">
        <v>285</v>
      </c>
      <c r="D146" s="483">
        <v>294</v>
      </c>
      <c r="E146" s="399">
        <v>6365</v>
      </c>
      <c r="F146" s="397">
        <f t="shared" si="19"/>
        <v>21.64965986394558</v>
      </c>
      <c r="G146" s="397">
        <v>0</v>
      </c>
      <c r="H146" s="397">
        <v>8</v>
      </c>
      <c r="I146" s="428">
        <v>2009</v>
      </c>
      <c r="J146" s="399">
        <f t="shared" si="17"/>
        <v>16</v>
      </c>
    </row>
    <row r="147" spans="1:10" x14ac:dyDescent="0.25">
      <c r="A147" s="50" t="s">
        <v>67</v>
      </c>
      <c r="B147" s="50" t="s">
        <v>413</v>
      </c>
      <c r="C147" s="50" t="s">
        <v>285</v>
      </c>
      <c r="D147" s="426">
        <v>286</v>
      </c>
      <c r="E147" s="399">
        <v>6100</v>
      </c>
      <c r="F147" s="397">
        <f t="shared" si="19"/>
        <v>21.32867132867133</v>
      </c>
      <c r="G147" s="397">
        <v>0</v>
      </c>
      <c r="H147" s="397">
        <v>8</v>
      </c>
      <c r="I147" s="428">
        <v>2010</v>
      </c>
      <c r="J147" s="399">
        <f t="shared" si="17"/>
        <v>15</v>
      </c>
    </row>
    <row r="148" spans="1:10" x14ac:dyDescent="0.25">
      <c r="A148" s="50" t="s">
        <v>67</v>
      </c>
      <c r="B148" s="50" t="s">
        <v>415</v>
      </c>
      <c r="C148" s="486" t="s">
        <v>285</v>
      </c>
      <c r="D148" s="426">
        <v>290</v>
      </c>
      <c r="E148" s="399">
        <v>6408</v>
      </c>
      <c r="F148" s="397">
        <f t="shared" si="19"/>
        <v>22.096551724137932</v>
      </c>
      <c r="G148" s="397">
        <v>0</v>
      </c>
      <c r="H148" s="397">
        <v>8</v>
      </c>
      <c r="I148" s="428">
        <v>2012</v>
      </c>
      <c r="J148" s="399">
        <f t="shared" si="17"/>
        <v>13</v>
      </c>
    </row>
    <row r="149" spans="1:10" x14ac:dyDescent="0.25">
      <c r="A149" s="50" t="s">
        <v>67</v>
      </c>
      <c r="B149" s="50" t="s">
        <v>417</v>
      </c>
      <c r="C149" s="486" t="s">
        <v>285</v>
      </c>
      <c r="D149" s="426">
        <v>18</v>
      </c>
      <c r="E149" s="399">
        <v>2446</v>
      </c>
      <c r="F149" s="397">
        <f t="shared" si="19"/>
        <v>135.88888888888889</v>
      </c>
      <c r="G149" s="397">
        <v>50</v>
      </c>
      <c r="H149" s="397">
        <v>0</v>
      </c>
      <c r="I149" s="428">
        <v>2009</v>
      </c>
      <c r="J149" s="399">
        <f t="shared" si="17"/>
        <v>16</v>
      </c>
    </row>
    <row r="150" spans="1:10" x14ac:dyDescent="0.25">
      <c r="A150" s="50" t="s">
        <v>418</v>
      </c>
      <c r="B150" s="50" t="s">
        <v>420</v>
      </c>
      <c r="C150" s="468" t="s">
        <v>422</v>
      </c>
      <c r="D150" s="426">
        <v>195</v>
      </c>
      <c r="E150" s="399">
        <v>11876</v>
      </c>
      <c r="F150" s="397">
        <f t="shared" si="19"/>
        <v>60.902564102564099</v>
      </c>
      <c r="G150" s="397">
        <v>0</v>
      </c>
      <c r="H150" s="397">
        <v>1</v>
      </c>
      <c r="I150" s="429" t="s">
        <v>514</v>
      </c>
      <c r="J150" s="396" t="s">
        <v>514</v>
      </c>
    </row>
    <row r="151" spans="1:10" x14ac:dyDescent="0.25">
      <c r="A151" s="50" t="s">
        <v>73</v>
      </c>
      <c r="B151" s="50" t="s">
        <v>426</v>
      </c>
      <c r="C151" s="468" t="s">
        <v>403</v>
      </c>
      <c r="D151" s="426">
        <v>255</v>
      </c>
      <c r="E151" s="399">
        <v>0</v>
      </c>
      <c r="F151" s="397">
        <f>E151/D151</f>
        <v>0</v>
      </c>
      <c r="G151" s="397">
        <v>0</v>
      </c>
      <c r="H151" s="397">
        <v>0</v>
      </c>
      <c r="I151" s="470" t="s">
        <v>514</v>
      </c>
      <c r="J151" s="396" t="s">
        <v>514</v>
      </c>
    </row>
    <row r="152" spans="1:10" x14ac:dyDescent="0.25">
      <c r="A152" s="50" t="s">
        <v>79</v>
      </c>
      <c r="B152" s="50" t="s">
        <v>431</v>
      </c>
      <c r="C152" s="468" t="s">
        <v>285</v>
      </c>
      <c r="D152" s="426">
        <v>321</v>
      </c>
      <c r="E152" s="399">
        <v>15000</v>
      </c>
      <c r="F152" s="397">
        <f t="shared" ref="F152:F158" si="20">+E152/D152</f>
        <v>46.728971962616825</v>
      </c>
      <c r="G152" s="397">
        <v>0</v>
      </c>
      <c r="H152" s="397">
        <v>0</v>
      </c>
      <c r="I152" s="432">
        <v>1995</v>
      </c>
      <c r="J152" s="399">
        <f t="shared" si="17"/>
        <v>30</v>
      </c>
    </row>
    <row r="153" spans="1:10" x14ac:dyDescent="0.25">
      <c r="A153" s="50" t="s">
        <v>79</v>
      </c>
      <c r="B153" s="50" t="s">
        <v>300</v>
      </c>
      <c r="C153" s="468" t="s">
        <v>285</v>
      </c>
      <c r="D153" s="426">
        <v>316</v>
      </c>
      <c r="E153" s="399">
        <v>15075</v>
      </c>
      <c r="F153" s="397">
        <f t="shared" si="20"/>
        <v>47.705696202531648</v>
      </c>
      <c r="G153" s="397">
        <v>0</v>
      </c>
      <c r="H153" s="397">
        <v>0</v>
      </c>
      <c r="I153" s="429" t="s">
        <v>514</v>
      </c>
      <c r="J153" s="396" t="s">
        <v>514</v>
      </c>
    </row>
    <row r="154" spans="1:10" x14ac:dyDescent="0.25">
      <c r="A154" s="480" t="s">
        <v>79</v>
      </c>
      <c r="B154" s="50" t="s">
        <v>438</v>
      </c>
      <c r="C154" s="484" t="s">
        <v>285</v>
      </c>
      <c r="D154" s="481">
        <v>330</v>
      </c>
      <c r="E154" s="399">
        <v>13020</v>
      </c>
      <c r="F154" s="397">
        <f t="shared" si="20"/>
        <v>39.454545454545453</v>
      </c>
      <c r="G154" s="397">
        <v>0</v>
      </c>
      <c r="H154" s="397">
        <v>5</v>
      </c>
      <c r="I154" s="429" t="s">
        <v>514</v>
      </c>
      <c r="J154" s="396" t="s">
        <v>514</v>
      </c>
    </row>
    <row r="155" spans="1:10" x14ac:dyDescent="0.25">
      <c r="A155" s="50" t="s">
        <v>239</v>
      </c>
      <c r="B155" s="50" t="s">
        <v>442</v>
      </c>
      <c r="C155" s="468" t="s">
        <v>285</v>
      </c>
      <c r="D155" s="426">
        <v>33</v>
      </c>
      <c r="E155" s="399">
        <v>732</v>
      </c>
      <c r="F155" s="397">
        <f t="shared" si="20"/>
        <v>22.181818181818183</v>
      </c>
      <c r="G155" s="397">
        <v>0</v>
      </c>
      <c r="H155" s="397">
        <v>0</v>
      </c>
      <c r="I155" s="428">
        <v>2005</v>
      </c>
      <c r="J155" s="399">
        <f t="shared" si="17"/>
        <v>20</v>
      </c>
    </row>
    <row r="156" spans="1:10" x14ac:dyDescent="0.25">
      <c r="A156" s="482" t="s">
        <v>239</v>
      </c>
      <c r="B156" s="482" t="s">
        <v>447</v>
      </c>
      <c r="C156" s="485" t="s">
        <v>285</v>
      </c>
      <c r="D156" s="483">
        <v>318</v>
      </c>
      <c r="E156" s="399">
        <v>12018</v>
      </c>
      <c r="F156" s="397">
        <f t="shared" si="20"/>
        <v>37.79245283018868</v>
      </c>
      <c r="G156" s="397">
        <v>100</v>
      </c>
      <c r="H156" s="397">
        <v>1</v>
      </c>
      <c r="I156" s="428">
        <v>2011</v>
      </c>
      <c r="J156" s="399">
        <f t="shared" si="17"/>
        <v>14</v>
      </c>
    </row>
    <row r="157" spans="1:10" x14ac:dyDescent="0.25">
      <c r="A157" s="50" t="s">
        <v>239</v>
      </c>
      <c r="B157" s="50" t="s">
        <v>342</v>
      </c>
      <c r="C157" s="468" t="s">
        <v>285</v>
      </c>
      <c r="D157" s="426">
        <v>319</v>
      </c>
      <c r="E157" s="399">
        <v>11324</v>
      </c>
      <c r="F157" s="397">
        <f t="shared" si="20"/>
        <v>35.498432601880879</v>
      </c>
      <c r="G157" s="397">
        <v>102</v>
      </c>
      <c r="H157" s="397">
        <v>0</v>
      </c>
      <c r="I157" s="428">
        <v>2010</v>
      </c>
      <c r="J157" s="399">
        <f t="shared" si="17"/>
        <v>15</v>
      </c>
    </row>
    <row r="158" spans="1:10" x14ac:dyDescent="0.25">
      <c r="A158" s="50" t="s">
        <v>239</v>
      </c>
      <c r="B158" s="50" t="s">
        <v>454</v>
      </c>
      <c r="C158" s="468" t="s">
        <v>285</v>
      </c>
      <c r="D158" s="426">
        <v>355</v>
      </c>
      <c r="E158" s="399">
        <v>13171</v>
      </c>
      <c r="F158" s="397">
        <f t="shared" si="20"/>
        <v>37.101408450704227</v>
      </c>
      <c r="G158" s="397">
        <v>223</v>
      </c>
      <c r="H158" s="397">
        <v>9</v>
      </c>
      <c r="I158" s="428">
        <v>2014</v>
      </c>
      <c r="J158" s="399">
        <f t="shared" si="17"/>
        <v>11</v>
      </c>
    </row>
    <row r="159" spans="1:10" x14ac:dyDescent="0.25">
      <c r="A159" s="50" t="s">
        <v>239</v>
      </c>
      <c r="B159" s="50" t="s">
        <v>458</v>
      </c>
      <c r="C159" s="468" t="s">
        <v>285</v>
      </c>
      <c r="D159" s="426">
        <v>192</v>
      </c>
      <c r="E159" s="399">
        <v>9215</v>
      </c>
      <c r="F159" s="397">
        <f>+E159/D159</f>
        <v>47.994791666666664</v>
      </c>
      <c r="G159" s="397">
        <v>1</v>
      </c>
      <c r="H159" s="397">
        <v>0</v>
      </c>
      <c r="I159" s="432">
        <v>2005</v>
      </c>
      <c r="J159" s="399">
        <f t="shared" si="17"/>
        <v>20</v>
      </c>
    </row>
    <row r="160" spans="1:10" x14ac:dyDescent="0.25">
      <c r="A160" s="50" t="s">
        <v>103</v>
      </c>
      <c r="B160" s="50" t="s">
        <v>463</v>
      </c>
      <c r="C160" s="468" t="s">
        <v>464</v>
      </c>
      <c r="D160" s="426">
        <v>151</v>
      </c>
      <c r="E160" s="399">
        <v>4061</v>
      </c>
      <c r="F160" s="397">
        <f>+E160/D160</f>
        <v>26.894039735099337</v>
      </c>
      <c r="G160" s="397">
        <v>0</v>
      </c>
      <c r="H160" s="397">
        <v>0</v>
      </c>
      <c r="I160" s="428">
        <v>2014</v>
      </c>
      <c r="J160" s="399">
        <f t="shared" si="17"/>
        <v>11</v>
      </c>
    </row>
    <row r="161" spans="1:18" x14ac:dyDescent="0.25">
      <c r="A161" s="50" t="s">
        <v>103</v>
      </c>
      <c r="B161" s="50" t="s">
        <v>466</v>
      </c>
      <c r="C161" s="468" t="s">
        <v>322</v>
      </c>
      <c r="D161" s="426">
        <v>158</v>
      </c>
      <c r="E161" s="399">
        <v>6632</v>
      </c>
      <c r="F161" s="397">
        <f>+E161/D161</f>
        <v>41.974683544303801</v>
      </c>
      <c r="G161" s="397">
        <v>0</v>
      </c>
      <c r="H161" s="397">
        <v>0</v>
      </c>
      <c r="I161" s="432">
        <v>2002</v>
      </c>
      <c r="J161" s="399">
        <f t="shared" si="17"/>
        <v>23</v>
      </c>
    </row>
    <row r="162" spans="1:18" x14ac:dyDescent="0.25">
      <c r="A162" s="50" t="s">
        <v>103</v>
      </c>
      <c r="B162" s="50" t="s">
        <v>468</v>
      </c>
      <c r="C162" s="468" t="s">
        <v>332</v>
      </c>
      <c r="D162" s="426">
        <v>158</v>
      </c>
      <c r="E162" s="399">
        <v>5031</v>
      </c>
      <c r="F162" s="397">
        <f t="shared" ref="F162:F163" si="21">+E162/D162</f>
        <v>31.841772151898734</v>
      </c>
      <c r="G162" s="397">
        <v>10</v>
      </c>
      <c r="H162" s="397">
        <v>0</v>
      </c>
      <c r="I162" s="432">
        <v>2003</v>
      </c>
      <c r="J162" s="399">
        <f t="shared" si="17"/>
        <v>22</v>
      </c>
    </row>
    <row r="163" spans="1:18" x14ac:dyDescent="0.25">
      <c r="A163" s="50" t="s">
        <v>109</v>
      </c>
      <c r="B163" s="50" t="s">
        <v>470</v>
      </c>
      <c r="C163" s="468" t="s">
        <v>349</v>
      </c>
      <c r="D163" s="426">
        <v>320</v>
      </c>
      <c r="E163" s="399">
        <v>9906</v>
      </c>
      <c r="F163" s="397">
        <f t="shared" si="21"/>
        <v>30.956250000000001</v>
      </c>
      <c r="G163" s="397">
        <v>0</v>
      </c>
      <c r="H163" s="397">
        <v>1</v>
      </c>
      <c r="I163" s="428">
        <v>2007</v>
      </c>
      <c r="J163" s="399">
        <f t="shared" si="17"/>
        <v>18</v>
      </c>
    </row>
    <row r="164" spans="1:18" s="410" customFormat="1" x14ac:dyDescent="0.25">
      <c r="A164" s="449"/>
      <c r="B164" s="450"/>
      <c r="C164" s="451" t="s">
        <v>6</v>
      </c>
      <c r="D164" s="452">
        <f>SUM(D116:D163)</f>
        <v>12973</v>
      </c>
      <c r="E164" s="459">
        <f>SUM(E116:E163)</f>
        <v>504784</v>
      </c>
      <c r="F164" s="453"/>
      <c r="G164" s="459">
        <f>SUM(G116:G163)</f>
        <v>5012</v>
      </c>
      <c r="H164" s="459">
        <f>SUM(H116:H163)</f>
        <v>81</v>
      </c>
      <c r="I164" s="454"/>
      <c r="J164" s="455"/>
      <c r="L164"/>
      <c r="M164"/>
      <c r="N164"/>
      <c r="O164"/>
      <c r="P164"/>
      <c r="Q164"/>
      <c r="R164"/>
    </row>
    <row r="165" spans="1:18" s="419" customFormat="1" x14ac:dyDescent="0.25">
      <c r="A165" s="456"/>
      <c r="B165" s="457"/>
      <c r="C165" s="458" t="s">
        <v>7</v>
      </c>
      <c r="D165" s="452">
        <f t="shared" ref="D165:J165" si="22">AVERAGE(D116:D163)</f>
        <v>270.27083333333331</v>
      </c>
      <c r="E165" s="459">
        <f t="shared" si="22"/>
        <v>10740.08510638298</v>
      </c>
      <c r="F165" s="460">
        <f t="shared" si="22"/>
        <v>49.185262693861077</v>
      </c>
      <c r="G165" s="466">
        <f t="shared" si="22"/>
        <v>106.63829787234043</v>
      </c>
      <c r="H165" s="466">
        <f t="shared" si="22"/>
        <v>1.7234042553191489</v>
      </c>
      <c r="I165" s="461">
        <f t="shared" si="22"/>
        <v>2006.8108108108108</v>
      </c>
      <c r="J165" s="462">
        <f t="shared" si="22"/>
        <v>18.189189189189189</v>
      </c>
      <c r="L165"/>
      <c r="M165"/>
      <c r="N165"/>
      <c r="O165"/>
      <c r="P165"/>
      <c r="Q165"/>
      <c r="R165"/>
    </row>
    <row r="166" spans="1:18" s="419" customFormat="1" x14ac:dyDescent="0.25">
      <c r="A166" s="463"/>
      <c r="B166" s="464"/>
      <c r="C166" s="458" t="s">
        <v>8</v>
      </c>
      <c r="D166" s="452">
        <f t="shared" ref="D166:J166" si="23">MEDIAN(D116:D163)</f>
        <v>288</v>
      </c>
      <c r="E166" s="459">
        <f t="shared" si="23"/>
        <v>11084</v>
      </c>
      <c r="F166" s="465">
        <f t="shared" si="23"/>
        <v>37.79245283018868</v>
      </c>
      <c r="G166" s="466">
        <f t="shared" si="23"/>
        <v>0</v>
      </c>
      <c r="H166" s="466">
        <f t="shared" si="23"/>
        <v>0</v>
      </c>
      <c r="I166" s="462">
        <f t="shared" si="23"/>
        <v>2009</v>
      </c>
      <c r="J166" s="459">
        <f t="shared" si="23"/>
        <v>16</v>
      </c>
      <c r="L166"/>
      <c r="M166"/>
      <c r="N166"/>
      <c r="O166"/>
      <c r="P166"/>
      <c r="Q166"/>
      <c r="R166"/>
    </row>
    <row r="167" spans="1:18" ht="15" customHeight="1" x14ac:dyDescent="0.25">
      <c r="C167" s="70"/>
      <c r="E167" s="73"/>
      <c r="F167" s="487"/>
      <c r="K167" s="73"/>
    </row>
    <row r="168" spans="1:18" ht="15" customHeight="1" x14ac:dyDescent="0.25">
      <c r="C168" s="70"/>
      <c r="E168" s="73"/>
      <c r="F168" s="73"/>
      <c r="G168" s="73"/>
      <c r="H168" s="73"/>
      <c r="I168" s="73"/>
      <c r="J168" s="73"/>
      <c r="K168" s="73"/>
    </row>
  </sheetData>
  <mergeCells count="24">
    <mergeCell ref="E98:H98"/>
    <mergeCell ref="I98:J98"/>
    <mergeCell ref="A100:C100"/>
    <mergeCell ref="E113:H113"/>
    <mergeCell ref="I113:J113"/>
    <mergeCell ref="A115:C115"/>
    <mergeCell ref="E62:H62"/>
    <mergeCell ref="I62:J62"/>
    <mergeCell ref="A64:C64"/>
    <mergeCell ref="E75:H75"/>
    <mergeCell ref="I75:J75"/>
    <mergeCell ref="A77:C77"/>
    <mergeCell ref="E22:H22"/>
    <mergeCell ref="I22:J22"/>
    <mergeCell ref="A24:C24"/>
    <mergeCell ref="E46:H46"/>
    <mergeCell ref="I46:J46"/>
    <mergeCell ref="A48:C48"/>
    <mergeCell ref="C5:C6"/>
    <mergeCell ref="D5:G5"/>
    <mergeCell ref="H5:I5"/>
    <mergeCell ref="E16:H16"/>
    <mergeCell ref="I16:J16"/>
    <mergeCell ref="A18:C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C3F46-9CF4-46BF-BC40-6CEBA883E713}">
  <dimension ref="A1:S175"/>
  <sheetViews>
    <sheetView workbookViewId="0">
      <pane ySplit="20" topLeftCell="A21" activePane="bottomLeft" state="frozen"/>
      <selection pane="bottomLeft" activeCell="A21" sqref="A21:XFD21"/>
    </sheetView>
  </sheetViews>
  <sheetFormatPr defaultRowHeight="15" x14ac:dyDescent="0.25"/>
  <cols>
    <col min="1" max="1" width="15.140625" customWidth="1"/>
    <col min="2" max="2" width="45.42578125" customWidth="1"/>
    <col min="4" max="4" width="11.140625" customWidth="1"/>
    <col min="5" max="5" width="14.140625" customWidth="1"/>
    <col min="6" max="6" width="15.140625" customWidth="1"/>
    <col min="7" max="7" width="12.7109375" customWidth="1"/>
    <col min="8" max="8" width="11.5703125" customWidth="1"/>
    <col min="9" max="9" width="10.42578125" customWidth="1"/>
    <col min="10" max="10" width="11.5703125" customWidth="1"/>
    <col min="11" max="11" width="11.28515625" customWidth="1"/>
    <col min="12" max="12" width="10.7109375" customWidth="1"/>
    <col min="13" max="13" width="13.140625" customWidth="1"/>
    <col min="14" max="14" width="11.42578125" customWidth="1"/>
  </cols>
  <sheetData>
    <row r="1" spans="1:18" s="5" customFormat="1" ht="22.9" customHeight="1" x14ac:dyDescent="0.25">
      <c r="A1" s="1" t="s">
        <v>0</v>
      </c>
      <c r="B1" s="2"/>
      <c r="C1"/>
      <c r="D1"/>
      <c r="E1"/>
      <c r="F1"/>
      <c r="G1"/>
      <c r="H1"/>
      <c r="P1"/>
      <c r="Q1"/>
      <c r="R1"/>
    </row>
    <row r="2" spans="1:18" s="212" customFormat="1" ht="28.15" customHeight="1" x14ac:dyDescent="0.25">
      <c r="A2" s="1" t="s">
        <v>534</v>
      </c>
      <c r="D2" s="213"/>
      <c r="E2" s="213"/>
      <c r="F2" s="215"/>
      <c r="G2" s="213"/>
      <c r="H2" s="213"/>
      <c r="I2" s="213"/>
      <c r="J2" s="213"/>
      <c r="K2" s="213"/>
      <c r="P2"/>
      <c r="Q2"/>
      <c r="R2"/>
    </row>
    <row r="3" spans="1:18" s="13" customFormat="1" ht="19.149999999999999" customHeight="1" x14ac:dyDescent="0.25">
      <c r="A3" s="104" t="s">
        <v>476</v>
      </c>
      <c r="D3" s="24"/>
      <c r="E3" s="24"/>
      <c r="F3" s="215"/>
      <c r="G3" s="24"/>
      <c r="H3" s="24"/>
      <c r="I3" s="24"/>
      <c r="J3" s="24"/>
      <c r="K3" s="24"/>
      <c r="P3"/>
      <c r="Q3"/>
      <c r="R3"/>
    </row>
    <row r="4" spans="1:18" s="13" customFormat="1" x14ac:dyDescent="0.25">
      <c r="A4" s="104"/>
      <c r="B4" s="212"/>
      <c r="D4" s="24"/>
      <c r="E4" s="24"/>
      <c r="F4" s="215"/>
      <c r="G4" s="24"/>
      <c r="H4" s="24"/>
      <c r="I4" s="24"/>
      <c r="J4" s="24"/>
      <c r="K4" s="24"/>
      <c r="P4"/>
      <c r="Q4"/>
      <c r="R4"/>
    </row>
    <row r="5" spans="1:18" s="13" customFormat="1" x14ac:dyDescent="0.25">
      <c r="B5" s="488"/>
      <c r="C5" s="489"/>
      <c r="D5" s="490"/>
      <c r="E5" s="490"/>
      <c r="F5" s="491" t="s">
        <v>535</v>
      </c>
      <c r="G5" s="492"/>
      <c r="H5" s="492"/>
      <c r="I5" s="492"/>
      <c r="J5" s="492"/>
      <c r="K5" s="492"/>
      <c r="L5" s="492"/>
      <c r="M5" s="493"/>
      <c r="N5" s="307"/>
      <c r="O5" s="307"/>
      <c r="P5"/>
      <c r="Q5"/>
      <c r="R5"/>
    </row>
    <row r="6" spans="1:18" s="13" customFormat="1" ht="46.9" customHeight="1" x14ac:dyDescent="0.25">
      <c r="A6" s="7" t="s">
        <v>3</v>
      </c>
      <c r="B6" s="494" t="s">
        <v>5</v>
      </c>
      <c r="C6" s="495"/>
      <c r="D6" s="380" t="s">
        <v>536</v>
      </c>
      <c r="E6" s="380" t="s">
        <v>537</v>
      </c>
      <c r="F6" s="496" t="s">
        <v>538</v>
      </c>
      <c r="G6" s="380" t="s">
        <v>539</v>
      </c>
      <c r="H6" s="380" t="s">
        <v>540</v>
      </c>
      <c r="I6" s="380" t="s">
        <v>541</v>
      </c>
      <c r="J6" s="380" t="s">
        <v>542</v>
      </c>
      <c r="K6" s="380" t="s">
        <v>543</v>
      </c>
      <c r="L6" s="497" t="s">
        <v>544</v>
      </c>
      <c r="M6" s="497" t="s">
        <v>545</v>
      </c>
      <c r="P6"/>
      <c r="Q6"/>
      <c r="R6"/>
    </row>
    <row r="7" spans="1:18" s="13" customFormat="1" ht="13.9" customHeight="1" x14ac:dyDescent="0.25">
      <c r="B7" s="17" t="s">
        <v>9</v>
      </c>
      <c r="C7" s="498" t="s">
        <v>2</v>
      </c>
      <c r="D7" s="499">
        <f>E42</f>
        <v>6.666666666666667</v>
      </c>
      <c r="E7" s="499">
        <f>F42</f>
        <v>83.940634920634935</v>
      </c>
      <c r="F7" s="500">
        <f t="shared" ref="F7:M7" si="0">G44</f>
        <v>1</v>
      </c>
      <c r="G7" s="500">
        <f t="shared" si="0"/>
        <v>0.53333333333333333</v>
      </c>
      <c r="H7" s="500">
        <f t="shared" si="0"/>
        <v>0.8666666666666667</v>
      </c>
      <c r="I7" s="500">
        <f t="shared" si="0"/>
        <v>0.73333333333333328</v>
      </c>
      <c r="J7" s="500">
        <f t="shared" si="0"/>
        <v>0.53333333333333333</v>
      </c>
      <c r="K7" s="500">
        <f t="shared" si="0"/>
        <v>0.8</v>
      </c>
      <c r="L7" s="500">
        <f t="shared" si="0"/>
        <v>7.6923076923076927E-2</v>
      </c>
      <c r="M7" s="500">
        <f t="shared" si="0"/>
        <v>0.36363636363636365</v>
      </c>
      <c r="P7"/>
      <c r="Q7"/>
      <c r="R7"/>
    </row>
    <row r="8" spans="1:18" s="13" customFormat="1" ht="13.9" customHeight="1" x14ac:dyDescent="0.25">
      <c r="B8" s="17" t="s">
        <v>10</v>
      </c>
      <c r="C8" s="498" t="s">
        <v>2</v>
      </c>
      <c r="D8" s="499">
        <f>E59</f>
        <v>4.4285714285714288</v>
      </c>
      <c r="E8" s="499">
        <f>F59</f>
        <v>26.095238095238095</v>
      </c>
      <c r="F8" s="500">
        <f t="shared" ref="F8:M8" si="1">G61</f>
        <v>1</v>
      </c>
      <c r="G8" s="500">
        <f t="shared" si="1"/>
        <v>0.42857142857142855</v>
      </c>
      <c r="H8" s="500">
        <f t="shared" si="1"/>
        <v>1</v>
      </c>
      <c r="I8" s="500">
        <f t="shared" si="1"/>
        <v>0.7142857142857143</v>
      </c>
      <c r="J8" s="500">
        <f t="shared" si="1"/>
        <v>0.42857142857142855</v>
      </c>
      <c r="K8" s="500">
        <f t="shared" si="1"/>
        <v>0.5714285714285714</v>
      </c>
      <c r="L8" s="500">
        <f t="shared" si="1"/>
        <v>0.2857142857142857</v>
      </c>
      <c r="M8" s="500">
        <f t="shared" si="1"/>
        <v>0.5</v>
      </c>
      <c r="P8"/>
      <c r="Q8"/>
      <c r="R8"/>
    </row>
    <row r="9" spans="1:18" s="13" customFormat="1" ht="13.9" customHeight="1" x14ac:dyDescent="0.25">
      <c r="B9" s="17" t="s">
        <v>11</v>
      </c>
      <c r="C9" s="498"/>
      <c r="D9" s="499">
        <f>E73</f>
        <v>6.75</v>
      </c>
      <c r="E9" s="499">
        <f>F73</f>
        <v>48.559210526315788</v>
      </c>
      <c r="F9" s="500">
        <f t="shared" ref="F9:M9" si="2">G75</f>
        <v>0.75</v>
      </c>
      <c r="G9" s="500">
        <f t="shared" si="2"/>
        <v>0.25</v>
      </c>
      <c r="H9" s="500">
        <f t="shared" si="2"/>
        <v>1</v>
      </c>
      <c r="I9" s="500">
        <f t="shared" si="2"/>
        <v>0.5</v>
      </c>
      <c r="J9" s="500">
        <f t="shared" si="2"/>
        <v>0.5</v>
      </c>
      <c r="K9" s="500">
        <f t="shared" si="2"/>
        <v>0.5</v>
      </c>
      <c r="L9" s="500">
        <f t="shared" si="2"/>
        <v>0.5</v>
      </c>
      <c r="M9" s="500">
        <f t="shared" si="2"/>
        <v>0.5</v>
      </c>
      <c r="P9"/>
      <c r="Q9"/>
      <c r="R9"/>
    </row>
    <row r="10" spans="1:18" s="13" customFormat="1" ht="13.9" customHeight="1" x14ac:dyDescent="0.25">
      <c r="B10" s="17" t="s">
        <v>12</v>
      </c>
      <c r="C10" s="498"/>
      <c r="D10" s="499">
        <f>E97</f>
        <v>5.6428571428571432</v>
      </c>
      <c r="E10" s="499">
        <f>F97</f>
        <v>114.27465986394557</v>
      </c>
      <c r="F10" s="500">
        <f t="shared" ref="F10:M10" si="3">G99</f>
        <v>1</v>
      </c>
      <c r="G10" s="500">
        <f t="shared" si="3"/>
        <v>0.6428571428571429</v>
      </c>
      <c r="H10" s="500">
        <f t="shared" si="3"/>
        <v>1</v>
      </c>
      <c r="I10" s="500">
        <f t="shared" si="3"/>
        <v>0.7142857142857143</v>
      </c>
      <c r="J10" s="500">
        <f t="shared" si="3"/>
        <v>0.23076923076923078</v>
      </c>
      <c r="K10" s="500">
        <f t="shared" si="3"/>
        <v>0.61538461538461542</v>
      </c>
      <c r="L10" s="500">
        <f t="shared" si="3"/>
        <v>0.38461538461538464</v>
      </c>
      <c r="M10" s="500">
        <f t="shared" si="3"/>
        <v>0.53846153846153844</v>
      </c>
      <c r="P10"/>
      <c r="Q10"/>
      <c r="R10"/>
    </row>
    <row r="11" spans="1:18" s="13" customFormat="1" ht="13.9" customHeight="1" x14ac:dyDescent="0.25">
      <c r="B11" s="17" t="s">
        <v>13</v>
      </c>
      <c r="C11" s="498"/>
      <c r="D11" s="499">
        <f>E113</f>
        <v>9.3333333333333339</v>
      </c>
      <c r="E11" s="499">
        <f>F113</f>
        <v>4.4797008547008543</v>
      </c>
      <c r="F11" s="500">
        <f t="shared" ref="F11:M11" si="4">G115</f>
        <v>1</v>
      </c>
      <c r="G11" s="500">
        <f t="shared" si="4"/>
        <v>0.33333333333333331</v>
      </c>
      <c r="H11" s="500">
        <f t="shared" si="4"/>
        <v>1</v>
      </c>
      <c r="I11" s="500">
        <f t="shared" si="4"/>
        <v>0.66666666666666663</v>
      </c>
      <c r="J11" s="500">
        <f t="shared" si="4"/>
        <v>0.33333333333333331</v>
      </c>
      <c r="K11" s="500">
        <f t="shared" si="4"/>
        <v>0.5</v>
      </c>
      <c r="L11" s="500">
        <f t="shared" si="4"/>
        <v>0.6</v>
      </c>
      <c r="M11" s="500">
        <f t="shared" si="4"/>
        <v>0.5</v>
      </c>
      <c r="P11"/>
      <c r="Q11"/>
      <c r="R11"/>
    </row>
    <row r="12" spans="1:18" s="13" customFormat="1" ht="13.9" customHeight="1" x14ac:dyDescent="0.25">
      <c r="B12" s="17" t="s">
        <v>14</v>
      </c>
      <c r="C12" s="498"/>
      <c r="D12" s="499">
        <f>E171</f>
        <v>3.2708333333333335</v>
      </c>
      <c r="E12" s="499">
        <f>F171</f>
        <v>50.297650462962963</v>
      </c>
      <c r="F12" s="500">
        <f t="shared" ref="F12:M12" si="5">G173</f>
        <v>0.97872340425531912</v>
      </c>
      <c r="G12" s="500">
        <f t="shared" si="5"/>
        <v>0.39583333333333331</v>
      </c>
      <c r="H12" s="500">
        <f t="shared" si="5"/>
        <v>0.97916666666666663</v>
      </c>
      <c r="I12" s="500">
        <f t="shared" si="5"/>
        <v>0.65957446808510634</v>
      </c>
      <c r="J12" s="500">
        <f t="shared" si="5"/>
        <v>0.31428571428571428</v>
      </c>
      <c r="K12" s="500">
        <f t="shared" si="5"/>
        <v>0.67567567567567566</v>
      </c>
      <c r="L12" s="500">
        <f t="shared" si="5"/>
        <v>0.625</v>
      </c>
      <c r="M12" s="500">
        <f t="shared" si="5"/>
        <v>0.62857142857142856</v>
      </c>
      <c r="P12"/>
      <c r="Q12"/>
      <c r="R12"/>
    </row>
    <row r="13" spans="1:18" s="13" customFormat="1" ht="13.9" customHeight="1" x14ac:dyDescent="0.25">
      <c r="B13" s="345" t="s">
        <v>15</v>
      </c>
      <c r="C13" s="501"/>
      <c r="D13" s="502">
        <f>D14/E20</f>
        <v>4.838709677419355</v>
      </c>
      <c r="E13" s="503">
        <v>71.400000000000006</v>
      </c>
      <c r="F13" s="504">
        <f t="shared" ref="F13:M13" si="6">+F15/G20</f>
        <v>0.978494623655914</v>
      </c>
      <c r="G13" s="504">
        <f t="shared" si="6"/>
        <v>0.44680851063829785</v>
      </c>
      <c r="H13" s="504">
        <f t="shared" si="6"/>
        <v>0.96808510638297873</v>
      </c>
      <c r="I13" s="504">
        <f t="shared" si="6"/>
        <v>0.67741935483870963</v>
      </c>
      <c r="J13" s="504">
        <f t="shared" si="6"/>
        <v>0.36249999999999999</v>
      </c>
      <c r="K13" s="504">
        <f t="shared" si="6"/>
        <v>0.65853658536585369</v>
      </c>
      <c r="L13" s="504">
        <f t="shared" si="6"/>
        <v>0.46341463414634149</v>
      </c>
      <c r="M13" s="504">
        <f t="shared" si="6"/>
        <v>0.54929577464788737</v>
      </c>
      <c r="P13"/>
      <c r="Q13"/>
      <c r="R13"/>
    </row>
    <row r="14" spans="1:18" s="13" customFormat="1" ht="24" customHeight="1" x14ac:dyDescent="0.25">
      <c r="B14" s="505" t="s">
        <v>546</v>
      </c>
      <c r="C14" s="506"/>
      <c r="D14" s="507">
        <f>SUM(E41,E58,E72,E96,E112,E170)</f>
        <v>450</v>
      </c>
      <c r="E14" s="508"/>
      <c r="F14" s="509"/>
      <c r="G14" s="509"/>
      <c r="H14" s="509"/>
      <c r="I14" s="509"/>
      <c r="J14" s="509"/>
      <c r="K14" s="509"/>
      <c r="L14" s="509"/>
      <c r="M14" s="509"/>
      <c r="P14"/>
      <c r="Q14"/>
      <c r="R14"/>
    </row>
    <row r="15" spans="1:18" s="13" customFormat="1" ht="20.25" customHeight="1" x14ac:dyDescent="0.25">
      <c r="B15" s="505" t="s">
        <v>547</v>
      </c>
      <c r="C15" s="506"/>
      <c r="D15" s="510"/>
      <c r="E15" s="508"/>
      <c r="F15" s="511">
        <f t="shared" ref="F15:M15" si="7">SUM(G41,G58,G72,G96,G112,G170)</f>
        <v>91</v>
      </c>
      <c r="G15" s="511">
        <f t="shared" si="7"/>
        <v>42</v>
      </c>
      <c r="H15" s="511">
        <f t="shared" si="7"/>
        <v>91</v>
      </c>
      <c r="I15" s="511">
        <f t="shared" si="7"/>
        <v>63</v>
      </c>
      <c r="J15" s="511">
        <f t="shared" si="7"/>
        <v>29</v>
      </c>
      <c r="K15" s="511">
        <f t="shared" si="7"/>
        <v>54</v>
      </c>
      <c r="L15" s="511">
        <f t="shared" si="7"/>
        <v>38</v>
      </c>
      <c r="M15" s="511">
        <f t="shared" si="7"/>
        <v>39</v>
      </c>
      <c r="P15"/>
      <c r="Q15"/>
      <c r="R15"/>
    </row>
    <row r="16" spans="1:18" s="13" customFormat="1" x14ac:dyDescent="0.25">
      <c r="B16" s="243"/>
      <c r="C16" s="244"/>
      <c r="D16" s="244"/>
      <c r="P16"/>
      <c r="Q16"/>
      <c r="R16"/>
    </row>
    <row r="17" spans="1:19" s="13" customFormat="1" x14ac:dyDescent="0.25">
      <c r="A17" s="7" t="s">
        <v>16</v>
      </c>
      <c r="B17" s="243"/>
      <c r="C17" s="244"/>
      <c r="D17" s="244"/>
      <c r="P17"/>
      <c r="Q17"/>
      <c r="R17"/>
    </row>
    <row r="18" spans="1:19" s="141" customFormat="1" ht="12.75" customHeight="1" x14ac:dyDescent="0.25">
      <c r="A18" s="512"/>
      <c r="B18" s="513"/>
      <c r="C18" s="513"/>
      <c r="D18" s="514"/>
      <c r="E18" s="515" t="s">
        <v>548</v>
      </c>
      <c r="F18" s="515" t="s">
        <v>549</v>
      </c>
      <c r="G18" s="515" t="s">
        <v>538</v>
      </c>
      <c r="H18" s="516" t="s">
        <v>550</v>
      </c>
      <c r="I18" s="517" t="s">
        <v>551</v>
      </c>
      <c r="J18" s="518"/>
      <c r="K18" s="518"/>
      <c r="L18" s="519"/>
      <c r="M18" s="520" t="s">
        <v>544</v>
      </c>
      <c r="N18" s="520" t="s">
        <v>552</v>
      </c>
      <c r="P18"/>
      <c r="Q18"/>
      <c r="R18"/>
    </row>
    <row r="19" spans="1:19" s="141" customFormat="1" ht="38.450000000000003" customHeight="1" x14ac:dyDescent="0.25">
      <c r="A19" s="521" t="s">
        <v>18</v>
      </c>
      <c r="B19" s="521" t="s">
        <v>20</v>
      </c>
      <c r="C19" s="521" t="s">
        <v>22</v>
      </c>
      <c r="D19" s="522" t="s">
        <v>4</v>
      </c>
      <c r="E19" s="523"/>
      <c r="F19" s="523"/>
      <c r="G19" s="524"/>
      <c r="H19" s="523"/>
      <c r="I19" s="525" t="s">
        <v>553</v>
      </c>
      <c r="J19" s="525" t="s">
        <v>554</v>
      </c>
      <c r="K19" s="525" t="s">
        <v>555</v>
      </c>
      <c r="L19" s="525" t="s">
        <v>556</v>
      </c>
      <c r="M19" s="523"/>
      <c r="N19" s="526"/>
      <c r="P19"/>
      <c r="Q19"/>
      <c r="R19"/>
    </row>
    <row r="20" spans="1:19" s="141" customFormat="1" ht="15" customHeight="1" x14ac:dyDescent="0.25">
      <c r="A20" s="527" t="s">
        <v>513</v>
      </c>
      <c r="B20" s="445"/>
      <c r="C20" s="446"/>
      <c r="D20" s="528">
        <f t="shared" ref="D20:N20" si="8">+D25+D50+D67+D81+D105+D121</f>
        <v>94</v>
      </c>
      <c r="E20" s="528">
        <f t="shared" si="8"/>
        <v>93</v>
      </c>
      <c r="F20" s="528">
        <f t="shared" si="8"/>
        <v>93</v>
      </c>
      <c r="G20" s="528">
        <f t="shared" si="8"/>
        <v>93</v>
      </c>
      <c r="H20" s="528">
        <f t="shared" si="8"/>
        <v>94</v>
      </c>
      <c r="I20" s="528">
        <f t="shared" si="8"/>
        <v>94</v>
      </c>
      <c r="J20" s="528">
        <f t="shared" si="8"/>
        <v>93</v>
      </c>
      <c r="K20" s="528">
        <f t="shared" si="8"/>
        <v>80</v>
      </c>
      <c r="L20" s="528">
        <f t="shared" si="8"/>
        <v>82</v>
      </c>
      <c r="M20" s="528">
        <f t="shared" si="8"/>
        <v>82</v>
      </c>
      <c r="N20" s="528">
        <f t="shared" si="8"/>
        <v>71</v>
      </c>
      <c r="P20"/>
      <c r="Q20"/>
      <c r="R20"/>
      <c r="S20"/>
    </row>
    <row r="21" spans="1:19" s="13" customFormat="1" x14ac:dyDescent="0.25"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P21"/>
      <c r="Q21"/>
      <c r="R21"/>
    </row>
    <row r="22" spans="1:19" s="100" customFormat="1" ht="13.15" customHeight="1" x14ac:dyDescent="0.25">
      <c r="A22" s="365" t="s">
        <v>9</v>
      </c>
      <c r="B22" s="366"/>
      <c r="C22" s="366"/>
      <c r="D22" s="367"/>
      <c r="E22" s="370"/>
      <c r="F22" s="370"/>
      <c r="G22" s="371"/>
      <c r="H22" s="368"/>
      <c r="I22" s="370"/>
      <c r="J22" s="370"/>
      <c r="K22" s="370"/>
      <c r="L22" s="370"/>
      <c r="M22" s="370"/>
      <c r="N22" s="529"/>
      <c r="P22"/>
      <c r="Q22"/>
      <c r="R22"/>
    </row>
    <row r="23" spans="1:19" s="141" customFormat="1" ht="23.45" customHeight="1" x14ac:dyDescent="0.25">
      <c r="A23" s="439"/>
      <c r="B23" s="440"/>
      <c r="C23" s="440"/>
      <c r="D23" s="441"/>
      <c r="E23" s="530" t="s">
        <v>548</v>
      </c>
      <c r="F23" s="531" t="s">
        <v>549</v>
      </c>
      <c r="G23" s="530" t="s">
        <v>538</v>
      </c>
      <c r="H23" s="532" t="s">
        <v>550</v>
      </c>
      <c r="I23" s="330" t="s">
        <v>551</v>
      </c>
      <c r="J23" s="331"/>
      <c r="K23" s="331"/>
      <c r="L23" s="332"/>
      <c r="M23" s="533" t="s">
        <v>544</v>
      </c>
      <c r="N23" s="533" t="s">
        <v>552</v>
      </c>
      <c r="P23"/>
      <c r="Q23"/>
      <c r="R23"/>
    </row>
    <row r="24" spans="1:19" s="141" customFormat="1" ht="34.15" customHeight="1" x14ac:dyDescent="0.25">
      <c r="A24" s="442" t="s">
        <v>18</v>
      </c>
      <c r="B24" s="442" t="s">
        <v>20</v>
      </c>
      <c r="C24" s="442" t="s">
        <v>22</v>
      </c>
      <c r="D24" s="534" t="s">
        <v>4</v>
      </c>
      <c r="E24" s="535"/>
      <c r="F24" s="536"/>
      <c r="G24" s="535"/>
      <c r="H24" s="535"/>
      <c r="I24" s="337" t="s">
        <v>553</v>
      </c>
      <c r="J24" s="337" t="s">
        <v>554</v>
      </c>
      <c r="K24" s="337" t="s">
        <v>555</v>
      </c>
      <c r="L24" s="337" t="s">
        <v>556</v>
      </c>
      <c r="M24" s="535"/>
      <c r="N24" s="537"/>
      <c r="P24"/>
      <c r="Q24"/>
      <c r="R24"/>
    </row>
    <row r="25" spans="1:19" s="141" customFormat="1" ht="19.899999999999999" customHeight="1" x14ac:dyDescent="0.25">
      <c r="A25" s="444" t="s">
        <v>513</v>
      </c>
      <c r="B25" s="445"/>
      <c r="C25" s="446"/>
      <c r="D25" s="447">
        <v>15</v>
      </c>
      <c r="E25" s="447">
        <v>15</v>
      </c>
      <c r="F25" s="447">
        <v>15</v>
      </c>
      <c r="G25" s="447">
        <v>15</v>
      </c>
      <c r="H25" s="447">
        <v>15</v>
      </c>
      <c r="I25" s="447">
        <v>15</v>
      </c>
      <c r="J25" s="447">
        <v>15</v>
      </c>
      <c r="K25" s="447">
        <v>15</v>
      </c>
      <c r="L25" s="447">
        <v>15</v>
      </c>
      <c r="M25" s="447">
        <v>13</v>
      </c>
      <c r="N25" s="447">
        <v>11</v>
      </c>
      <c r="P25"/>
      <c r="Q25"/>
      <c r="R25"/>
    </row>
    <row r="26" spans="1:19" ht="14.25" customHeight="1" x14ac:dyDescent="0.25">
      <c r="A26" s="50" t="s">
        <v>27</v>
      </c>
      <c r="B26" s="50" t="s">
        <v>29</v>
      </c>
      <c r="C26" s="51" t="s">
        <v>31</v>
      </c>
      <c r="D26" s="52">
        <v>226</v>
      </c>
      <c r="E26" s="397">
        <v>12</v>
      </c>
      <c r="F26" s="397">
        <f>+D26/E26</f>
        <v>18.833333333333332</v>
      </c>
      <c r="G26" s="538" t="s">
        <v>34</v>
      </c>
      <c r="H26" s="539" t="s">
        <v>34</v>
      </c>
      <c r="I26" s="540" t="s">
        <v>34</v>
      </c>
      <c r="J26" s="539" t="s">
        <v>34</v>
      </c>
      <c r="K26" s="53" t="s">
        <v>2</v>
      </c>
      <c r="L26" s="539" t="s">
        <v>34</v>
      </c>
      <c r="M26" s="539" t="s">
        <v>2</v>
      </c>
      <c r="N26" s="539" t="s">
        <v>2</v>
      </c>
    </row>
    <row r="27" spans="1:19" ht="14.25" customHeight="1" x14ac:dyDescent="0.25">
      <c r="A27" s="50" t="s">
        <v>35</v>
      </c>
      <c r="B27" s="50" t="s">
        <v>37</v>
      </c>
      <c r="C27" s="51" t="s">
        <v>31</v>
      </c>
      <c r="D27" s="52">
        <v>1212</v>
      </c>
      <c r="E27" s="397">
        <v>7</v>
      </c>
      <c r="F27" s="397">
        <f>+D27/E27</f>
        <v>173.14285714285714</v>
      </c>
      <c r="G27" s="539" t="s">
        <v>34</v>
      </c>
      <c r="H27" s="540" t="s">
        <v>2</v>
      </c>
      <c r="I27" s="540" t="s">
        <v>34</v>
      </c>
      <c r="J27" s="539" t="s">
        <v>2</v>
      </c>
      <c r="K27" s="53" t="s">
        <v>2</v>
      </c>
      <c r="L27" s="539" t="s">
        <v>34</v>
      </c>
      <c r="M27" s="539" t="s">
        <v>2</v>
      </c>
      <c r="N27" s="539" t="s">
        <v>2</v>
      </c>
    </row>
    <row r="28" spans="1:19" ht="14.25" customHeight="1" x14ac:dyDescent="0.25">
      <c r="A28" s="50" t="s">
        <v>35</v>
      </c>
      <c r="B28" s="50" t="s">
        <v>42</v>
      </c>
      <c r="C28" s="51" t="s">
        <v>31</v>
      </c>
      <c r="D28" s="52">
        <v>1206</v>
      </c>
      <c r="E28" s="397">
        <v>10</v>
      </c>
      <c r="F28" s="397">
        <f>+D28/E28</f>
        <v>120.6</v>
      </c>
      <c r="G28" s="539" t="s">
        <v>34</v>
      </c>
      <c r="H28" s="540" t="s">
        <v>2</v>
      </c>
      <c r="I28" s="540" t="s">
        <v>34</v>
      </c>
      <c r="J28" s="539" t="s">
        <v>34</v>
      </c>
      <c r="K28" s="53" t="s">
        <v>34</v>
      </c>
      <c r="L28" s="539" t="s">
        <v>34</v>
      </c>
      <c r="M28" s="539" t="s">
        <v>2</v>
      </c>
      <c r="N28" s="539" t="s">
        <v>2</v>
      </c>
    </row>
    <row r="29" spans="1:19" ht="14.25" customHeight="1" x14ac:dyDescent="0.25">
      <c r="A29" s="50" t="s">
        <v>35</v>
      </c>
      <c r="B29" s="50" t="s">
        <v>46</v>
      </c>
      <c r="C29" s="51" t="s">
        <v>31</v>
      </c>
      <c r="D29" s="52">
        <v>150</v>
      </c>
      <c r="E29" s="397">
        <v>12</v>
      </c>
      <c r="F29" s="397">
        <f>+D29/E29</f>
        <v>12.5</v>
      </c>
      <c r="G29" s="539" t="s">
        <v>34</v>
      </c>
      <c r="H29" s="540" t="s">
        <v>34</v>
      </c>
      <c r="I29" s="540" t="s">
        <v>34</v>
      </c>
      <c r="J29" s="538" t="s">
        <v>34</v>
      </c>
      <c r="K29" s="53" t="s">
        <v>2</v>
      </c>
      <c r="L29" s="539" t="s">
        <v>2</v>
      </c>
      <c r="M29" s="539" t="s">
        <v>2</v>
      </c>
      <c r="N29" s="539" t="s">
        <v>2</v>
      </c>
    </row>
    <row r="30" spans="1:19" ht="14.25" customHeight="1" x14ac:dyDescent="0.25">
      <c r="A30" s="50" t="s">
        <v>49</v>
      </c>
      <c r="B30" s="50" t="s">
        <v>51</v>
      </c>
      <c r="C30" s="51" t="s">
        <v>31</v>
      </c>
      <c r="D30" s="52">
        <v>317</v>
      </c>
      <c r="E30" s="397">
        <v>0</v>
      </c>
      <c r="F30" s="397">
        <v>0</v>
      </c>
      <c r="G30" s="539" t="s">
        <v>34</v>
      </c>
      <c r="H30" s="540" t="s">
        <v>34</v>
      </c>
      <c r="I30" s="540" t="s">
        <v>2</v>
      </c>
      <c r="J30" s="539" t="s">
        <v>34</v>
      </c>
      <c r="K30" s="53" t="s">
        <v>34</v>
      </c>
      <c r="L30" s="539" t="s">
        <v>34</v>
      </c>
      <c r="M30" s="539" t="s">
        <v>2</v>
      </c>
      <c r="N30" s="539" t="s">
        <v>2</v>
      </c>
    </row>
    <row r="31" spans="1:19" ht="14.25" customHeight="1" x14ac:dyDescent="0.25">
      <c r="A31" s="50" t="s">
        <v>55</v>
      </c>
      <c r="B31" s="50" t="s">
        <v>57</v>
      </c>
      <c r="C31" s="51" t="s">
        <v>31</v>
      </c>
      <c r="D31" s="52">
        <v>1112</v>
      </c>
      <c r="E31" s="397">
        <v>0</v>
      </c>
      <c r="F31" s="397">
        <v>0</v>
      </c>
      <c r="G31" s="539" t="s">
        <v>34</v>
      </c>
      <c r="H31" s="539" t="s">
        <v>34</v>
      </c>
      <c r="I31" s="540" t="s">
        <v>34</v>
      </c>
      <c r="J31" s="539" t="s">
        <v>2</v>
      </c>
      <c r="K31" s="53" t="s">
        <v>2</v>
      </c>
      <c r="L31" s="539" t="s">
        <v>34</v>
      </c>
      <c r="M31" s="539" t="s">
        <v>2</v>
      </c>
      <c r="N31" s="541" t="s">
        <v>514</v>
      </c>
    </row>
    <row r="32" spans="1:19" ht="14.25" customHeight="1" x14ac:dyDescent="0.25">
      <c r="A32" s="50" t="s">
        <v>61</v>
      </c>
      <c r="B32" s="50" t="s">
        <v>63</v>
      </c>
      <c r="C32" s="51" t="s">
        <v>31</v>
      </c>
      <c r="D32" s="52">
        <v>846</v>
      </c>
      <c r="E32" s="397">
        <v>4</v>
      </c>
      <c r="F32" s="397">
        <f t="shared" ref="F32:F35" si="9">+D32/E32</f>
        <v>211.5</v>
      </c>
      <c r="G32" s="539" t="s">
        <v>34</v>
      </c>
      <c r="H32" s="539" t="s">
        <v>2</v>
      </c>
      <c r="I32" s="539" t="s">
        <v>34</v>
      </c>
      <c r="J32" s="539" t="s">
        <v>34</v>
      </c>
      <c r="K32" s="53" t="s">
        <v>34</v>
      </c>
      <c r="L32" s="539" t="s">
        <v>34</v>
      </c>
      <c r="M32" s="539" t="s">
        <v>2</v>
      </c>
      <c r="N32" s="539" t="s">
        <v>2</v>
      </c>
    </row>
    <row r="33" spans="1:18" ht="14.25" customHeight="1" x14ac:dyDescent="0.25">
      <c r="A33" s="50" t="s">
        <v>67</v>
      </c>
      <c r="B33" s="50" t="s">
        <v>69</v>
      </c>
      <c r="C33" s="51" t="s">
        <v>31</v>
      </c>
      <c r="D33" s="52">
        <v>604</v>
      </c>
      <c r="E33" s="397">
        <v>3</v>
      </c>
      <c r="F33" s="397">
        <f t="shared" si="9"/>
        <v>201.33333333333334</v>
      </c>
      <c r="G33" s="539" t="s">
        <v>34</v>
      </c>
      <c r="H33" s="539" t="s">
        <v>2</v>
      </c>
      <c r="I33" s="540" t="s">
        <v>34</v>
      </c>
      <c r="J33" s="539" t="s">
        <v>34</v>
      </c>
      <c r="K33" s="53" t="s">
        <v>2</v>
      </c>
      <c r="L33" s="539" t="s">
        <v>34</v>
      </c>
      <c r="M33" s="539" t="s">
        <v>34</v>
      </c>
      <c r="N33" s="539" t="s">
        <v>34</v>
      </c>
    </row>
    <row r="34" spans="1:18" ht="14.25" customHeight="1" x14ac:dyDescent="0.25">
      <c r="A34" s="50" t="s">
        <v>73</v>
      </c>
      <c r="B34" s="50" t="s">
        <v>75</v>
      </c>
      <c r="C34" s="51" t="s">
        <v>31</v>
      </c>
      <c r="D34" s="52">
        <v>276</v>
      </c>
      <c r="E34" s="397">
        <v>30</v>
      </c>
      <c r="F34" s="397">
        <f>+D34/E34</f>
        <v>9.1999999999999993</v>
      </c>
      <c r="G34" s="539" t="s">
        <v>34</v>
      </c>
      <c r="H34" s="539" t="s">
        <v>34</v>
      </c>
      <c r="I34" s="539" t="s">
        <v>2</v>
      </c>
      <c r="J34" s="538" t="s">
        <v>2</v>
      </c>
      <c r="K34" s="53" t="s">
        <v>34</v>
      </c>
      <c r="L34" s="539" t="s">
        <v>34</v>
      </c>
      <c r="M34" s="541" t="s">
        <v>514</v>
      </c>
      <c r="N34" s="539" t="s">
        <v>34</v>
      </c>
    </row>
    <row r="35" spans="1:18" ht="14.25" customHeight="1" x14ac:dyDescent="0.25">
      <c r="A35" s="50" t="s">
        <v>79</v>
      </c>
      <c r="B35" s="50" t="s">
        <v>81</v>
      </c>
      <c r="C35" s="51" t="s">
        <v>31</v>
      </c>
      <c r="D35" s="52">
        <v>1001</v>
      </c>
      <c r="E35" s="397">
        <v>2</v>
      </c>
      <c r="F35" s="397">
        <f t="shared" si="9"/>
        <v>500.5</v>
      </c>
      <c r="G35" s="539" t="s">
        <v>34</v>
      </c>
      <c r="H35" s="539" t="s">
        <v>2</v>
      </c>
      <c r="I35" s="540" t="s">
        <v>34</v>
      </c>
      <c r="J35" s="539" t="s">
        <v>34</v>
      </c>
      <c r="K35" s="53" t="s">
        <v>34</v>
      </c>
      <c r="L35" s="539" t="s">
        <v>34</v>
      </c>
      <c r="M35" s="539" t="s">
        <v>2</v>
      </c>
      <c r="N35" s="539" t="s">
        <v>34</v>
      </c>
    </row>
    <row r="36" spans="1:18" ht="14.25" customHeight="1" x14ac:dyDescent="0.25">
      <c r="A36" s="50" t="s">
        <v>85</v>
      </c>
      <c r="B36" s="50" t="s">
        <v>87</v>
      </c>
      <c r="C36" s="51" t="s">
        <v>31</v>
      </c>
      <c r="D36" s="52">
        <v>150</v>
      </c>
      <c r="E36" s="397">
        <v>0</v>
      </c>
      <c r="F36" s="397">
        <v>0</v>
      </c>
      <c r="G36" s="539" t="s">
        <v>34</v>
      </c>
      <c r="H36" s="539" t="s">
        <v>34</v>
      </c>
      <c r="I36" s="539" t="s">
        <v>34</v>
      </c>
      <c r="J36" s="539" t="s">
        <v>34</v>
      </c>
      <c r="K36" s="53" t="s">
        <v>34</v>
      </c>
      <c r="L36" s="539" t="s">
        <v>34</v>
      </c>
      <c r="M36" s="539" t="s">
        <v>2</v>
      </c>
      <c r="N36" s="539" t="s">
        <v>34</v>
      </c>
    </row>
    <row r="37" spans="1:18" ht="14.25" customHeight="1" x14ac:dyDescent="0.25">
      <c r="A37" s="50" t="s">
        <v>91</v>
      </c>
      <c r="B37" s="50" t="s">
        <v>93</v>
      </c>
      <c r="C37" s="51" t="s">
        <v>31</v>
      </c>
      <c r="D37" s="52">
        <v>771</v>
      </c>
      <c r="E37" s="397">
        <v>0</v>
      </c>
      <c r="F37" s="397">
        <v>0</v>
      </c>
      <c r="G37" s="539" t="s">
        <v>34</v>
      </c>
      <c r="H37" s="540" t="s">
        <v>34</v>
      </c>
      <c r="I37" s="540" t="s">
        <v>34</v>
      </c>
      <c r="J37" s="539" t="s">
        <v>34</v>
      </c>
      <c r="K37" s="53" t="s">
        <v>2</v>
      </c>
      <c r="L37" s="539" t="s">
        <v>34</v>
      </c>
      <c r="M37" s="541" t="s">
        <v>514</v>
      </c>
      <c r="N37" s="541" t="s">
        <v>514</v>
      </c>
    </row>
    <row r="38" spans="1:18" ht="14.25" customHeight="1" x14ac:dyDescent="0.25">
      <c r="A38" s="50" t="s">
        <v>97</v>
      </c>
      <c r="B38" s="50" t="s">
        <v>99</v>
      </c>
      <c r="C38" s="51" t="s">
        <v>31</v>
      </c>
      <c r="D38" s="52">
        <v>230</v>
      </c>
      <c r="E38" s="397">
        <v>20</v>
      </c>
      <c r="F38" s="397">
        <f>+D38/E38</f>
        <v>11.5</v>
      </c>
      <c r="G38" s="539" t="s">
        <v>34</v>
      </c>
      <c r="H38" s="539" t="s">
        <v>2</v>
      </c>
      <c r="I38" s="540" t="s">
        <v>34</v>
      </c>
      <c r="J38" s="539" t="s">
        <v>34</v>
      </c>
      <c r="K38" s="53" t="s">
        <v>34</v>
      </c>
      <c r="L38" s="539" t="s">
        <v>34</v>
      </c>
      <c r="M38" s="539" t="s">
        <v>2</v>
      </c>
      <c r="N38" s="541" t="s">
        <v>514</v>
      </c>
    </row>
    <row r="39" spans="1:18" ht="14.25" customHeight="1" x14ac:dyDescent="0.25">
      <c r="A39" s="50" t="s">
        <v>103</v>
      </c>
      <c r="B39" s="50" t="s">
        <v>105</v>
      </c>
      <c r="C39" s="51" t="s">
        <v>31</v>
      </c>
      <c r="D39" s="52">
        <v>339</v>
      </c>
      <c r="E39" s="397">
        <v>0</v>
      </c>
      <c r="F39" s="397">
        <v>0</v>
      </c>
      <c r="G39" s="539" t="s">
        <v>34</v>
      </c>
      <c r="H39" s="540" t="s">
        <v>34</v>
      </c>
      <c r="I39" s="540" t="s">
        <v>34</v>
      </c>
      <c r="J39" s="538" t="s">
        <v>2</v>
      </c>
      <c r="K39" s="53" t="s">
        <v>2</v>
      </c>
      <c r="L39" s="539" t="s">
        <v>2</v>
      </c>
      <c r="M39" s="539" t="s">
        <v>2</v>
      </c>
      <c r="N39" s="539" t="s">
        <v>2</v>
      </c>
    </row>
    <row r="40" spans="1:18" ht="14.25" customHeight="1" x14ac:dyDescent="0.25">
      <c r="A40" s="50" t="s">
        <v>109</v>
      </c>
      <c r="B40" s="50" t="s">
        <v>111</v>
      </c>
      <c r="C40" s="51" t="s">
        <v>31</v>
      </c>
      <c r="D40" s="52">
        <v>236</v>
      </c>
      <c r="E40" s="397">
        <v>0</v>
      </c>
      <c r="F40" s="397">
        <v>0</v>
      </c>
      <c r="G40" s="539" t="s">
        <v>34</v>
      </c>
      <c r="H40" s="539" t="s">
        <v>2</v>
      </c>
      <c r="I40" s="540" t="s">
        <v>34</v>
      </c>
      <c r="J40" s="539" t="s">
        <v>34</v>
      </c>
      <c r="K40" s="53" t="s">
        <v>34</v>
      </c>
      <c r="L40" s="539" t="s">
        <v>2</v>
      </c>
      <c r="M40" s="539" t="s">
        <v>2</v>
      </c>
      <c r="N40" s="541" t="s">
        <v>514</v>
      </c>
    </row>
    <row r="41" spans="1:18" s="410" customFormat="1" ht="14.25" customHeight="1" x14ac:dyDescent="0.25">
      <c r="A41" s="449"/>
      <c r="B41" s="450"/>
      <c r="C41" s="451" t="s">
        <v>6</v>
      </c>
      <c r="D41" s="452">
        <f>SUM(D26:D40)</f>
        <v>8676</v>
      </c>
      <c r="E41" s="452">
        <f>SUM(E26:E40)</f>
        <v>100</v>
      </c>
      <c r="F41" s="472"/>
      <c r="G41" s="542">
        <v>15</v>
      </c>
      <c r="H41" s="542">
        <v>8</v>
      </c>
      <c r="I41" s="542">
        <v>13</v>
      </c>
      <c r="J41" s="542">
        <v>11</v>
      </c>
      <c r="K41" s="542">
        <v>8</v>
      </c>
      <c r="L41" s="542">
        <v>12</v>
      </c>
      <c r="M41" s="542">
        <v>1</v>
      </c>
      <c r="N41" s="542">
        <v>4</v>
      </c>
      <c r="P41"/>
      <c r="Q41"/>
      <c r="R41"/>
    </row>
    <row r="42" spans="1:18" s="419" customFormat="1" ht="14.25" customHeight="1" x14ac:dyDescent="0.25">
      <c r="A42" s="456"/>
      <c r="B42" s="457"/>
      <c r="C42" s="458" t="s">
        <v>7</v>
      </c>
      <c r="D42" s="452">
        <f>AVERAGE(D26:D40)</f>
        <v>578.4</v>
      </c>
      <c r="E42" s="477">
        <f>AVERAGE(E26:E40)</f>
        <v>6.666666666666667</v>
      </c>
      <c r="F42" s="543">
        <f>AVERAGE(F26:F40)</f>
        <v>83.940634920634935</v>
      </c>
      <c r="G42" s="542"/>
      <c r="H42" s="542"/>
      <c r="I42" s="542"/>
      <c r="J42" s="542"/>
      <c r="K42" s="542"/>
      <c r="L42" s="542"/>
      <c r="M42" s="542"/>
      <c r="N42" s="542"/>
      <c r="P42"/>
      <c r="Q42"/>
      <c r="R42"/>
    </row>
    <row r="43" spans="1:18" s="419" customFormat="1" ht="14.25" customHeight="1" x14ac:dyDescent="0.25">
      <c r="A43" s="456"/>
      <c r="B43" s="457"/>
      <c r="C43" s="458" t="s">
        <v>8</v>
      </c>
      <c r="D43" s="452">
        <f>MEDIAN(D26:D40)</f>
        <v>339</v>
      </c>
      <c r="E43" s="477">
        <f>MEDIAN(E26:E40)</f>
        <v>3</v>
      </c>
      <c r="F43" s="477">
        <f>MEDIAN(F26:F40)</f>
        <v>11.5</v>
      </c>
      <c r="G43" s="542"/>
      <c r="H43" s="542"/>
      <c r="I43" s="542"/>
      <c r="J43" s="542"/>
      <c r="K43" s="542"/>
      <c r="L43" s="542"/>
      <c r="M43" s="542"/>
      <c r="N43" s="542"/>
      <c r="P43"/>
      <c r="Q43"/>
      <c r="R43"/>
    </row>
    <row r="44" spans="1:18" s="419" customFormat="1" ht="14.25" customHeight="1" x14ac:dyDescent="0.25">
      <c r="A44" s="463"/>
      <c r="B44" s="464"/>
      <c r="C44" s="458" t="s">
        <v>482</v>
      </c>
      <c r="D44" s="476"/>
      <c r="E44" s="452"/>
      <c r="F44" s="477"/>
      <c r="G44" s="544">
        <f t="shared" ref="G44:N44" si="10">+G41/G25</f>
        <v>1</v>
      </c>
      <c r="H44" s="544">
        <f t="shared" si="10"/>
        <v>0.53333333333333333</v>
      </c>
      <c r="I44" s="544">
        <f t="shared" si="10"/>
        <v>0.8666666666666667</v>
      </c>
      <c r="J44" s="544">
        <f t="shared" si="10"/>
        <v>0.73333333333333328</v>
      </c>
      <c r="K44" s="544">
        <f t="shared" si="10"/>
        <v>0.53333333333333333</v>
      </c>
      <c r="L44" s="544">
        <f t="shared" si="10"/>
        <v>0.8</v>
      </c>
      <c r="M44" s="544">
        <f t="shared" si="10"/>
        <v>7.6923076923076927E-2</v>
      </c>
      <c r="N44" s="544">
        <f t="shared" si="10"/>
        <v>0.36363636363636365</v>
      </c>
      <c r="P44"/>
      <c r="Q44"/>
      <c r="R44"/>
    </row>
    <row r="45" spans="1:18" x14ac:dyDescent="0.25">
      <c r="B45" s="187"/>
      <c r="C45" s="69"/>
      <c r="D45" s="73"/>
    </row>
    <row r="46" spans="1:18" x14ac:dyDescent="0.25">
      <c r="B46" s="187"/>
      <c r="C46" s="69"/>
      <c r="D46" s="73"/>
    </row>
    <row r="47" spans="1:18" s="100" customFormat="1" ht="13.15" customHeight="1" x14ac:dyDescent="0.25">
      <c r="A47" s="365" t="s">
        <v>10</v>
      </c>
      <c r="B47" s="366"/>
      <c r="C47" s="366"/>
      <c r="D47" s="367"/>
      <c r="E47" s="370"/>
      <c r="F47" s="370"/>
      <c r="G47" s="371"/>
      <c r="H47" s="368"/>
      <c r="I47" s="370"/>
      <c r="J47" s="370"/>
      <c r="K47" s="370"/>
      <c r="L47" s="370"/>
      <c r="M47" s="370"/>
      <c r="N47" s="529"/>
      <c r="P47"/>
      <c r="Q47"/>
      <c r="R47"/>
    </row>
    <row r="48" spans="1:18" s="141" customFormat="1" ht="18.600000000000001" customHeight="1" x14ac:dyDescent="0.25">
      <c r="A48" s="439"/>
      <c r="B48" s="440"/>
      <c r="C48" s="440"/>
      <c r="D48" s="441"/>
      <c r="E48" s="530" t="s">
        <v>548</v>
      </c>
      <c r="F48" s="531" t="s">
        <v>549</v>
      </c>
      <c r="G48" s="530" t="s">
        <v>538</v>
      </c>
      <c r="H48" s="532" t="s">
        <v>550</v>
      </c>
      <c r="I48" s="330" t="s">
        <v>551</v>
      </c>
      <c r="J48" s="331"/>
      <c r="K48" s="331"/>
      <c r="L48" s="332"/>
      <c r="M48" s="533" t="s">
        <v>544</v>
      </c>
      <c r="N48" s="533" t="s">
        <v>552</v>
      </c>
      <c r="P48"/>
      <c r="Q48"/>
      <c r="R48"/>
    </row>
    <row r="49" spans="1:18" s="141" customFormat="1" ht="27.6" customHeight="1" x14ac:dyDescent="0.25">
      <c r="A49" s="442" t="s">
        <v>18</v>
      </c>
      <c r="B49" s="442" t="s">
        <v>20</v>
      </c>
      <c r="C49" s="442" t="s">
        <v>22</v>
      </c>
      <c r="D49" s="534" t="s">
        <v>4</v>
      </c>
      <c r="E49" s="545"/>
      <c r="F49" s="536"/>
      <c r="G49" s="535"/>
      <c r="H49" s="535"/>
      <c r="I49" s="337" t="s">
        <v>553</v>
      </c>
      <c r="J49" s="337" t="s">
        <v>554</v>
      </c>
      <c r="K49" s="337" t="s">
        <v>555</v>
      </c>
      <c r="L49" s="337" t="s">
        <v>556</v>
      </c>
      <c r="M49" s="535"/>
      <c r="N49" s="537"/>
      <c r="P49"/>
      <c r="Q49"/>
      <c r="R49"/>
    </row>
    <row r="50" spans="1:18" s="141" customFormat="1" ht="18" customHeight="1" x14ac:dyDescent="0.25">
      <c r="A50" s="444" t="s">
        <v>513</v>
      </c>
      <c r="B50" s="445"/>
      <c r="C50" s="446"/>
      <c r="D50" s="447">
        <v>7</v>
      </c>
      <c r="E50" s="447">
        <v>7</v>
      </c>
      <c r="F50" s="447">
        <v>7</v>
      </c>
      <c r="G50" s="447">
        <v>7</v>
      </c>
      <c r="H50" s="447">
        <v>7</v>
      </c>
      <c r="I50" s="447">
        <v>7</v>
      </c>
      <c r="J50" s="447">
        <v>7</v>
      </c>
      <c r="K50" s="447">
        <v>7</v>
      </c>
      <c r="L50" s="447">
        <v>7</v>
      </c>
      <c r="M50" s="447">
        <v>7</v>
      </c>
      <c r="N50" s="447">
        <v>4</v>
      </c>
      <c r="P50"/>
      <c r="Q50"/>
      <c r="R50"/>
    </row>
    <row r="51" spans="1:18" ht="14.25" customHeight="1" x14ac:dyDescent="0.25">
      <c r="A51" s="50" t="s">
        <v>116</v>
      </c>
      <c r="B51" s="50" t="s">
        <v>118</v>
      </c>
      <c r="C51" s="51" t="s">
        <v>120</v>
      </c>
      <c r="D51" s="52">
        <v>307</v>
      </c>
      <c r="E51" s="546">
        <v>4</v>
      </c>
      <c r="F51" s="397">
        <f>+D51/E51</f>
        <v>76.75</v>
      </c>
      <c r="G51" s="539" t="s">
        <v>34</v>
      </c>
      <c r="H51" s="53" t="s">
        <v>2</v>
      </c>
      <c r="I51" s="539" t="s">
        <v>34</v>
      </c>
      <c r="J51" s="539" t="s">
        <v>2</v>
      </c>
      <c r="K51" s="539" t="s">
        <v>2</v>
      </c>
      <c r="L51" s="539" t="s">
        <v>2</v>
      </c>
      <c r="M51" s="539" t="s">
        <v>2</v>
      </c>
      <c r="N51" s="541" t="s">
        <v>514</v>
      </c>
    </row>
    <row r="52" spans="1:18" ht="14.25" customHeight="1" x14ac:dyDescent="0.25">
      <c r="A52" s="50" t="s">
        <v>116</v>
      </c>
      <c r="B52" s="50" t="s">
        <v>124</v>
      </c>
      <c r="C52" s="51" t="s">
        <v>120</v>
      </c>
      <c r="D52" s="52">
        <v>189</v>
      </c>
      <c r="E52" s="546">
        <v>4</v>
      </c>
      <c r="F52" s="397">
        <f t="shared" ref="F52:F54" si="11">+D52/E52</f>
        <v>47.25</v>
      </c>
      <c r="G52" s="539" t="s">
        <v>34</v>
      </c>
      <c r="H52" s="53" t="s">
        <v>2</v>
      </c>
      <c r="I52" s="539" t="s">
        <v>34</v>
      </c>
      <c r="J52" s="539" t="s">
        <v>2</v>
      </c>
      <c r="K52" s="539" t="s">
        <v>2</v>
      </c>
      <c r="L52" s="539" t="s">
        <v>2</v>
      </c>
      <c r="M52" s="539" t="s">
        <v>2</v>
      </c>
      <c r="N52" s="539" t="s">
        <v>2</v>
      </c>
    </row>
    <row r="53" spans="1:18" ht="14.25" customHeight="1" x14ac:dyDescent="0.25">
      <c r="A53" s="50" t="s">
        <v>128</v>
      </c>
      <c r="B53" s="50" t="s">
        <v>130</v>
      </c>
      <c r="C53" s="51" t="s">
        <v>120</v>
      </c>
      <c r="D53" s="52">
        <v>192</v>
      </c>
      <c r="E53" s="546">
        <v>18</v>
      </c>
      <c r="F53" s="397">
        <f t="shared" si="11"/>
        <v>10.666666666666666</v>
      </c>
      <c r="G53" s="539" t="s">
        <v>34</v>
      </c>
      <c r="H53" s="53" t="s">
        <v>34</v>
      </c>
      <c r="I53" s="539" t="s">
        <v>34</v>
      </c>
      <c r="J53" s="539" t="s">
        <v>34</v>
      </c>
      <c r="K53" s="539" t="s">
        <v>2</v>
      </c>
      <c r="L53" s="539" t="s">
        <v>2</v>
      </c>
      <c r="M53" s="539" t="s">
        <v>2</v>
      </c>
      <c r="N53" s="539" t="s">
        <v>2</v>
      </c>
    </row>
    <row r="54" spans="1:18" ht="14.25" customHeight="1" x14ac:dyDescent="0.25">
      <c r="A54" s="50" t="s">
        <v>134</v>
      </c>
      <c r="B54" s="50" t="s">
        <v>136</v>
      </c>
      <c r="C54" s="51" t="s">
        <v>138</v>
      </c>
      <c r="D54" s="52">
        <v>240</v>
      </c>
      <c r="E54" s="546">
        <v>5</v>
      </c>
      <c r="F54" s="397">
        <f t="shared" si="11"/>
        <v>48</v>
      </c>
      <c r="G54" s="539" t="s">
        <v>34</v>
      </c>
      <c r="H54" s="53" t="s">
        <v>2</v>
      </c>
      <c r="I54" s="539" t="s">
        <v>34</v>
      </c>
      <c r="J54" s="539" t="s">
        <v>34</v>
      </c>
      <c r="K54" s="539" t="s">
        <v>34</v>
      </c>
      <c r="L54" s="539" t="s">
        <v>34</v>
      </c>
      <c r="M54" s="539" t="s">
        <v>2</v>
      </c>
      <c r="N54" s="541" t="s">
        <v>514</v>
      </c>
    </row>
    <row r="55" spans="1:18" ht="14.25" customHeight="1" x14ac:dyDescent="0.25">
      <c r="A55" s="50" t="s">
        <v>73</v>
      </c>
      <c r="B55" s="50" t="s">
        <v>142</v>
      </c>
      <c r="C55" s="51" t="s">
        <v>138</v>
      </c>
      <c r="D55" s="52">
        <v>303</v>
      </c>
      <c r="E55" s="546">
        <v>0</v>
      </c>
      <c r="F55" s="397">
        <v>0</v>
      </c>
      <c r="G55" s="539" t="s">
        <v>34</v>
      </c>
      <c r="H55" s="53" t="s">
        <v>2</v>
      </c>
      <c r="I55" s="539" t="s">
        <v>34</v>
      </c>
      <c r="J55" s="539" t="s">
        <v>34</v>
      </c>
      <c r="K55" s="539" t="s">
        <v>2</v>
      </c>
      <c r="L55" s="539" t="s">
        <v>34</v>
      </c>
      <c r="M55" s="539" t="s">
        <v>2</v>
      </c>
      <c r="N55" s="541" t="s">
        <v>514</v>
      </c>
    </row>
    <row r="56" spans="1:18" ht="14.25" customHeight="1" x14ac:dyDescent="0.25">
      <c r="A56" s="50" t="s">
        <v>61</v>
      </c>
      <c r="B56" s="50" t="s">
        <v>153</v>
      </c>
      <c r="C56" s="51" t="s">
        <v>120</v>
      </c>
      <c r="D56" s="52">
        <v>98</v>
      </c>
      <c r="E56" s="546">
        <v>0</v>
      </c>
      <c r="F56" s="397">
        <v>0</v>
      </c>
      <c r="G56" s="539" t="s">
        <v>34</v>
      </c>
      <c r="H56" s="53" t="s">
        <v>34</v>
      </c>
      <c r="I56" s="539" t="s">
        <v>34</v>
      </c>
      <c r="J56" s="539" t="s">
        <v>34</v>
      </c>
      <c r="K56" s="539" t="s">
        <v>34</v>
      </c>
      <c r="L56" s="539" t="s">
        <v>34</v>
      </c>
      <c r="M56" s="539" t="s">
        <v>34</v>
      </c>
      <c r="N56" s="539" t="s">
        <v>34</v>
      </c>
    </row>
    <row r="57" spans="1:18" ht="14.25" customHeight="1" x14ac:dyDescent="0.25">
      <c r="A57" s="50" t="s">
        <v>146</v>
      </c>
      <c r="B57" s="50" t="s">
        <v>148</v>
      </c>
      <c r="C57" s="51" t="s">
        <v>138</v>
      </c>
      <c r="D57" s="52">
        <v>139</v>
      </c>
      <c r="E57" s="546">
        <v>0</v>
      </c>
      <c r="F57" s="397">
        <v>0</v>
      </c>
      <c r="G57" s="539" t="s">
        <v>34</v>
      </c>
      <c r="H57" s="53" t="s">
        <v>34</v>
      </c>
      <c r="I57" s="539" t="s">
        <v>34</v>
      </c>
      <c r="J57" s="539" t="s">
        <v>34</v>
      </c>
      <c r="K57" s="539" t="s">
        <v>34</v>
      </c>
      <c r="L57" s="539" t="s">
        <v>34</v>
      </c>
      <c r="M57" s="539" t="s">
        <v>34</v>
      </c>
      <c r="N57" s="539" t="s">
        <v>34</v>
      </c>
    </row>
    <row r="58" spans="1:18" s="410" customFormat="1" ht="14.25" customHeight="1" x14ac:dyDescent="0.25">
      <c r="A58" s="449"/>
      <c r="B58" s="450"/>
      <c r="C58" s="451" t="s">
        <v>6</v>
      </c>
      <c r="D58" s="452">
        <f>SUM(D51:D57)</f>
        <v>1468</v>
      </c>
      <c r="E58" s="452">
        <f>SUM(E51:E57)</f>
        <v>31</v>
      </c>
      <c r="F58" s="472" t="s">
        <v>2</v>
      </c>
      <c r="G58" s="542">
        <v>7</v>
      </c>
      <c r="H58" s="542">
        <v>3</v>
      </c>
      <c r="I58" s="542">
        <v>7</v>
      </c>
      <c r="J58" s="542">
        <v>5</v>
      </c>
      <c r="K58" s="542">
        <v>3</v>
      </c>
      <c r="L58" s="542">
        <v>4</v>
      </c>
      <c r="M58" s="542">
        <v>2</v>
      </c>
      <c r="N58" s="542">
        <v>2</v>
      </c>
      <c r="P58"/>
      <c r="Q58"/>
      <c r="R58"/>
    </row>
    <row r="59" spans="1:18" s="419" customFormat="1" ht="14.25" customHeight="1" x14ac:dyDescent="0.25">
      <c r="A59" s="456"/>
      <c r="B59" s="457"/>
      <c r="C59" s="458" t="s">
        <v>7</v>
      </c>
      <c r="D59" s="452">
        <f>AVERAGE(D51:D57)</f>
        <v>209.71428571428572</v>
      </c>
      <c r="E59" s="477">
        <f>AVERAGE(E51:E57)</f>
        <v>4.4285714285714288</v>
      </c>
      <c r="F59" s="472">
        <f>AVERAGE(F51:F57)</f>
        <v>26.095238095238095</v>
      </c>
      <c r="G59" s="542"/>
      <c r="H59" s="542"/>
      <c r="I59" s="542"/>
      <c r="J59" s="542"/>
      <c r="K59" s="542"/>
      <c r="L59" s="542"/>
      <c r="M59" s="542"/>
      <c r="N59" s="542"/>
      <c r="P59"/>
      <c r="Q59"/>
      <c r="R59"/>
    </row>
    <row r="60" spans="1:18" s="419" customFormat="1" ht="14.25" customHeight="1" x14ac:dyDescent="0.25">
      <c r="A60" s="456"/>
      <c r="B60" s="457"/>
      <c r="C60" s="458" t="s">
        <v>8</v>
      </c>
      <c r="D60" s="452">
        <f>MEDIAN(D51:D57)</f>
        <v>192</v>
      </c>
      <c r="E60" s="477">
        <f>MEDIAN(E51:E57)</f>
        <v>4</v>
      </c>
      <c r="F60" s="477">
        <f>MEDIAN(F51:F57)</f>
        <v>10.666666666666666</v>
      </c>
      <c r="G60" s="542"/>
      <c r="H60" s="542"/>
      <c r="I60" s="542"/>
      <c r="J60" s="542"/>
      <c r="K60" s="542"/>
      <c r="L60" s="542"/>
      <c r="M60" s="542"/>
      <c r="N60" s="542"/>
      <c r="P60"/>
      <c r="Q60"/>
      <c r="R60"/>
    </row>
    <row r="61" spans="1:18" s="419" customFormat="1" ht="14.25" customHeight="1" x14ac:dyDescent="0.25">
      <c r="A61" s="463"/>
      <c r="B61" s="464"/>
      <c r="C61" s="458" t="s">
        <v>482</v>
      </c>
      <c r="D61" s="476"/>
      <c r="E61" s="452"/>
      <c r="F61" s="477"/>
      <c r="G61" s="544">
        <f t="shared" ref="G61:N61" si="12">+G58/G50</f>
        <v>1</v>
      </c>
      <c r="H61" s="544">
        <f t="shared" si="12"/>
        <v>0.42857142857142855</v>
      </c>
      <c r="I61" s="544">
        <f t="shared" si="12"/>
        <v>1</v>
      </c>
      <c r="J61" s="544">
        <f t="shared" si="12"/>
        <v>0.7142857142857143</v>
      </c>
      <c r="K61" s="544">
        <f t="shared" si="12"/>
        <v>0.42857142857142855</v>
      </c>
      <c r="L61" s="544">
        <f t="shared" si="12"/>
        <v>0.5714285714285714</v>
      </c>
      <c r="M61" s="544">
        <f t="shared" si="12"/>
        <v>0.2857142857142857</v>
      </c>
      <c r="N61" s="544">
        <f t="shared" si="12"/>
        <v>0.5</v>
      </c>
      <c r="P61"/>
      <c r="Q61"/>
      <c r="R61"/>
    </row>
    <row r="62" spans="1:18" x14ac:dyDescent="0.25">
      <c r="B62" s="187"/>
      <c r="C62" s="69"/>
      <c r="D62" s="73"/>
    </row>
    <row r="63" spans="1:18" x14ac:dyDescent="0.25">
      <c r="B63" s="187"/>
      <c r="C63" s="69"/>
      <c r="D63" s="73"/>
    </row>
    <row r="64" spans="1:18" s="100" customFormat="1" ht="15.75" customHeight="1" x14ac:dyDescent="0.25">
      <c r="A64" s="365" t="s">
        <v>11</v>
      </c>
      <c r="B64" s="366"/>
      <c r="C64" s="366"/>
      <c r="D64" s="367"/>
      <c r="E64" s="370"/>
      <c r="F64" s="370"/>
      <c r="G64" s="371"/>
      <c r="H64" s="368"/>
      <c r="I64" s="370"/>
      <c r="J64" s="370"/>
      <c r="K64" s="370"/>
      <c r="L64" s="370"/>
      <c r="M64" s="370"/>
      <c r="N64" s="529"/>
      <c r="P64"/>
      <c r="Q64"/>
      <c r="R64"/>
    </row>
    <row r="65" spans="1:18" s="141" customFormat="1" ht="18" customHeight="1" x14ac:dyDescent="0.25">
      <c r="A65" s="439"/>
      <c r="B65" s="440"/>
      <c r="C65" s="440"/>
      <c r="D65" s="441"/>
      <c r="E65" s="530" t="s">
        <v>548</v>
      </c>
      <c r="F65" s="531" t="s">
        <v>549</v>
      </c>
      <c r="G65" s="530" t="s">
        <v>538</v>
      </c>
      <c r="H65" s="532" t="s">
        <v>550</v>
      </c>
      <c r="I65" s="330" t="s">
        <v>551</v>
      </c>
      <c r="J65" s="331"/>
      <c r="K65" s="331"/>
      <c r="L65" s="332"/>
      <c r="M65" s="533" t="s">
        <v>544</v>
      </c>
      <c r="N65" s="533" t="s">
        <v>552</v>
      </c>
      <c r="P65"/>
      <c r="Q65"/>
      <c r="R65"/>
    </row>
    <row r="66" spans="1:18" s="141" customFormat="1" ht="36.6" customHeight="1" x14ac:dyDescent="0.25">
      <c r="A66" s="442" t="s">
        <v>18</v>
      </c>
      <c r="B66" s="442" t="s">
        <v>20</v>
      </c>
      <c r="C66" s="442" t="s">
        <v>22</v>
      </c>
      <c r="D66" s="534" t="s">
        <v>4</v>
      </c>
      <c r="E66" s="535"/>
      <c r="F66" s="536"/>
      <c r="G66" s="535"/>
      <c r="H66" s="535"/>
      <c r="I66" s="337" t="s">
        <v>553</v>
      </c>
      <c r="J66" s="337" t="s">
        <v>554</v>
      </c>
      <c r="K66" s="337" t="s">
        <v>555</v>
      </c>
      <c r="L66" s="337" t="s">
        <v>556</v>
      </c>
      <c r="M66" s="535"/>
      <c r="N66" s="537"/>
      <c r="P66"/>
      <c r="Q66"/>
      <c r="R66"/>
    </row>
    <row r="67" spans="1:18" s="141" customFormat="1" ht="20.45" customHeight="1" x14ac:dyDescent="0.25">
      <c r="A67" s="444" t="s">
        <v>513</v>
      </c>
      <c r="B67" s="445"/>
      <c r="C67" s="446"/>
      <c r="D67" s="447">
        <v>4</v>
      </c>
      <c r="E67" s="447">
        <v>4</v>
      </c>
      <c r="F67" s="447">
        <v>4</v>
      </c>
      <c r="G67" s="447">
        <v>4</v>
      </c>
      <c r="H67" s="447">
        <v>4</v>
      </c>
      <c r="I67" s="447">
        <v>4</v>
      </c>
      <c r="J67" s="447">
        <v>4</v>
      </c>
      <c r="K67" s="447">
        <v>4</v>
      </c>
      <c r="L67" s="447">
        <v>4</v>
      </c>
      <c r="M67" s="447">
        <v>4</v>
      </c>
      <c r="N67" s="447">
        <v>4</v>
      </c>
      <c r="P67"/>
      <c r="Q67"/>
      <c r="R67"/>
    </row>
    <row r="68" spans="1:18" ht="14.45" customHeight="1" x14ac:dyDescent="0.25">
      <c r="A68" s="89" t="s">
        <v>157</v>
      </c>
      <c r="B68" s="89" t="s">
        <v>159</v>
      </c>
      <c r="C68" s="90" t="s">
        <v>161</v>
      </c>
      <c r="D68" s="78">
        <v>168</v>
      </c>
      <c r="E68" s="201">
        <v>6</v>
      </c>
      <c r="F68" s="427">
        <f>+D68/E68</f>
        <v>28</v>
      </c>
      <c r="G68" s="539" t="s">
        <v>2</v>
      </c>
      <c r="H68" s="539" t="s">
        <v>34</v>
      </c>
      <c r="I68" s="539" t="s">
        <v>34</v>
      </c>
      <c r="J68" s="539" t="s">
        <v>34</v>
      </c>
      <c r="K68" s="539" t="s">
        <v>34</v>
      </c>
      <c r="L68" s="539" t="s">
        <v>34</v>
      </c>
      <c r="M68" s="539" t="s">
        <v>2</v>
      </c>
      <c r="N68" s="539" t="s">
        <v>2</v>
      </c>
    </row>
    <row r="69" spans="1:18" ht="14.45" customHeight="1" x14ac:dyDescent="0.25">
      <c r="A69" s="89" t="s">
        <v>164</v>
      </c>
      <c r="B69" s="89" t="s">
        <v>166</v>
      </c>
      <c r="C69" s="90" t="s">
        <v>161</v>
      </c>
      <c r="D69" s="78">
        <v>121</v>
      </c>
      <c r="E69" s="201">
        <v>0</v>
      </c>
      <c r="F69" s="427">
        <v>0</v>
      </c>
      <c r="G69" s="539" t="s">
        <v>34</v>
      </c>
      <c r="H69" s="539" t="s">
        <v>515</v>
      </c>
      <c r="I69" s="539" t="s">
        <v>34</v>
      </c>
      <c r="J69" s="539" t="s">
        <v>34</v>
      </c>
      <c r="K69" s="539" t="s">
        <v>2</v>
      </c>
      <c r="L69" s="539" t="s">
        <v>2</v>
      </c>
      <c r="M69" s="539" t="s">
        <v>34</v>
      </c>
      <c r="N69" s="539" t="s">
        <v>34</v>
      </c>
    </row>
    <row r="70" spans="1:18" ht="14.45" customHeight="1" x14ac:dyDescent="0.25">
      <c r="A70" s="89" t="s">
        <v>170</v>
      </c>
      <c r="B70" s="89" t="s">
        <v>172</v>
      </c>
      <c r="C70" s="90" t="s">
        <v>161</v>
      </c>
      <c r="D70" s="78">
        <v>394</v>
      </c>
      <c r="E70" s="201">
        <v>19</v>
      </c>
      <c r="F70" s="427">
        <f t="shared" ref="F70:F71" si="13">+D70/E70</f>
        <v>20.736842105263158</v>
      </c>
      <c r="G70" s="539" t="s">
        <v>34</v>
      </c>
      <c r="H70" s="539" t="s">
        <v>2</v>
      </c>
      <c r="I70" s="539" t="s">
        <v>34</v>
      </c>
      <c r="J70" s="539" t="s">
        <v>2</v>
      </c>
      <c r="K70" s="539" t="s">
        <v>34</v>
      </c>
      <c r="L70" s="539" t="s">
        <v>2</v>
      </c>
      <c r="M70" s="539" t="s">
        <v>34</v>
      </c>
      <c r="N70" s="539" t="s">
        <v>34</v>
      </c>
    </row>
    <row r="71" spans="1:18" ht="14.45" customHeight="1" x14ac:dyDescent="0.25">
      <c r="A71" s="89" t="s">
        <v>176</v>
      </c>
      <c r="B71" s="89" t="s">
        <v>178</v>
      </c>
      <c r="C71" s="90" t="s">
        <v>161</v>
      </c>
      <c r="D71" s="78">
        <v>291</v>
      </c>
      <c r="E71" s="201">
        <v>2</v>
      </c>
      <c r="F71" s="427">
        <f t="shared" si="13"/>
        <v>145.5</v>
      </c>
      <c r="G71" s="539" t="s">
        <v>34</v>
      </c>
      <c r="H71" s="539" t="s">
        <v>2</v>
      </c>
      <c r="I71" s="539" t="s">
        <v>34</v>
      </c>
      <c r="J71" s="539" t="s">
        <v>2</v>
      </c>
      <c r="K71" s="539" t="s">
        <v>2</v>
      </c>
      <c r="L71" s="539" t="s">
        <v>34</v>
      </c>
      <c r="M71" s="539" t="s">
        <v>2</v>
      </c>
      <c r="N71" s="539" t="s">
        <v>2</v>
      </c>
    </row>
    <row r="72" spans="1:18" s="410" customFormat="1" ht="14.45" customHeight="1" x14ac:dyDescent="0.25">
      <c r="A72" s="449"/>
      <c r="B72" s="450"/>
      <c r="C72" s="451" t="s">
        <v>6</v>
      </c>
      <c r="D72" s="452">
        <f>SUM(D68:D71)</f>
        <v>974</v>
      </c>
      <c r="E72" s="452">
        <f>SUM(E68:E71)</f>
        <v>27</v>
      </c>
      <c r="F72" s="472"/>
      <c r="G72" s="542">
        <v>3</v>
      </c>
      <c r="H72" s="542">
        <v>1</v>
      </c>
      <c r="I72" s="542">
        <v>4</v>
      </c>
      <c r="J72" s="542">
        <v>2</v>
      </c>
      <c r="K72" s="542">
        <v>2</v>
      </c>
      <c r="L72" s="542">
        <v>2</v>
      </c>
      <c r="M72" s="542">
        <v>2</v>
      </c>
      <c r="N72" s="542">
        <v>2</v>
      </c>
      <c r="P72"/>
      <c r="Q72"/>
      <c r="R72"/>
    </row>
    <row r="73" spans="1:18" s="419" customFormat="1" ht="14.45" customHeight="1" x14ac:dyDescent="0.25">
      <c r="A73" s="456"/>
      <c r="B73" s="457"/>
      <c r="C73" s="458" t="s">
        <v>7</v>
      </c>
      <c r="D73" s="452">
        <f>AVERAGE(D68:D71)</f>
        <v>243.5</v>
      </c>
      <c r="E73" s="477">
        <f>AVERAGE(E68:E71)</f>
        <v>6.75</v>
      </c>
      <c r="F73" s="472">
        <f>AVERAGE(F68:F71)</f>
        <v>48.559210526315788</v>
      </c>
      <c r="G73" s="542"/>
      <c r="H73" s="542"/>
      <c r="I73" s="542"/>
      <c r="J73" s="542"/>
      <c r="K73" s="542"/>
      <c r="L73" s="542"/>
      <c r="M73" s="542"/>
      <c r="N73" s="542"/>
      <c r="P73"/>
      <c r="Q73"/>
      <c r="R73"/>
    </row>
    <row r="74" spans="1:18" s="419" customFormat="1" ht="14.45" customHeight="1" x14ac:dyDescent="0.25">
      <c r="A74" s="456"/>
      <c r="B74" s="457"/>
      <c r="C74" s="458" t="s">
        <v>8</v>
      </c>
      <c r="D74" s="452">
        <f>MEDIAN(D68:D71)</f>
        <v>229.5</v>
      </c>
      <c r="E74" s="477">
        <f>MEDIAN(E68:E71)</f>
        <v>4</v>
      </c>
      <c r="F74" s="477">
        <f>MEDIAN(F68:F71)</f>
        <v>24.368421052631579</v>
      </c>
      <c r="G74" s="542"/>
      <c r="H74" s="542"/>
      <c r="I74" s="542"/>
      <c r="J74" s="542"/>
      <c r="K74" s="542"/>
      <c r="L74" s="542"/>
      <c r="M74" s="542"/>
      <c r="N74" s="542"/>
      <c r="P74"/>
      <c r="Q74"/>
      <c r="R74"/>
    </row>
    <row r="75" spans="1:18" s="419" customFormat="1" ht="14.45" customHeight="1" x14ac:dyDescent="0.25">
      <c r="A75" s="463"/>
      <c r="B75" s="464"/>
      <c r="C75" s="458" t="s">
        <v>482</v>
      </c>
      <c r="D75" s="476"/>
      <c r="E75" s="452"/>
      <c r="F75" s="477"/>
      <c r="G75" s="544">
        <f>+G72/G67</f>
        <v>0.75</v>
      </c>
      <c r="H75" s="544">
        <f>+H72/H67</f>
        <v>0.25</v>
      </c>
      <c r="I75" s="544">
        <v>1</v>
      </c>
      <c r="J75" s="544">
        <f>+J72/J67</f>
        <v>0.5</v>
      </c>
      <c r="K75" s="544">
        <f>+K72/K67</f>
        <v>0.5</v>
      </c>
      <c r="L75" s="544">
        <f>+L72/L67</f>
        <v>0.5</v>
      </c>
      <c r="M75" s="544">
        <f>+M72/M67</f>
        <v>0.5</v>
      </c>
      <c r="N75" s="544">
        <f>+N72/N67</f>
        <v>0.5</v>
      </c>
      <c r="P75"/>
      <c r="Q75"/>
      <c r="R75"/>
    </row>
    <row r="76" spans="1:18" x14ac:dyDescent="0.25">
      <c r="B76" s="187"/>
      <c r="C76" s="69"/>
      <c r="D76" s="73"/>
    </row>
    <row r="77" spans="1:18" x14ac:dyDescent="0.25">
      <c r="B77" s="187"/>
      <c r="C77" s="69"/>
      <c r="D77" s="73"/>
    </row>
    <row r="78" spans="1:18" s="100" customFormat="1" ht="15.75" customHeight="1" x14ac:dyDescent="0.25">
      <c r="A78" s="365" t="s">
        <v>12</v>
      </c>
      <c r="B78" s="366"/>
      <c r="C78" s="366"/>
      <c r="D78" s="367"/>
      <c r="E78" s="370"/>
      <c r="F78" s="370"/>
      <c r="G78" s="371"/>
      <c r="H78" s="368"/>
      <c r="I78" s="370"/>
      <c r="J78" s="370"/>
      <c r="K78" s="370"/>
      <c r="L78" s="370"/>
      <c r="M78" s="370"/>
      <c r="N78" s="529"/>
      <c r="P78"/>
      <c r="Q78"/>
      <c r="R78"/>
    </row>
    <row r="79" spans="1:18" s="141" customFormat="1" ht="20.45" customHeight="1" x14ac:dyDescent="0.25">
      <c r="A79" s="439"/>
      <c r="B79" s="440"/>
      <c r="C79" s="440"/>
      <c r="D79" s="441"/>
      <c r="E79" s="530" t="s">
        <v>548</v>
      </c>
      <c r="F79" s="531" t="s">
        <v>549</v>
      </c>
      <c r="G79" s="530" t="s">
        <v>538</v>
      </c>
      <c r="H79" s="532" t="s">
        <v>550</v>
      </c>
      <c r="I79" s="330" t="s">
        <v>551</v>
      </c>
      <c r="J79" s="331"/>
      <c r="K79" s="331"/>
      <c r="L79" s="332"/>
      <c r="M79" s="533" t="s">
        <v>544</v>
      </c>
      <c r="N79" s="533" t="s">
        <v>552</v>
      </c>
      <c r="P79"/>
      <c r="Q79"/>
      <c r="R79"/>
    </row>
    <row r="80" spans="1:18" s="141" customFormat="1" ht="31.9" customHeight="1" x14ac:dyDescent="0.25">
      <c r="A80" s="442" t="s">
        <v>18</v>
      </c>
      <c r="B80" s="442" t="s">
        <v>20</v>
      </c>
      <c r="C80" s="442" t="s">
        <v>22</v>
      </c>
      <c r="D80" s="534" t="s">
        <v>4</v>
      </c>
      <c r="E80" s="535"/>
      <c r="F80" s="536"/>
      <c r="G80" s="535"/>
      <c r="H80" s="535"/>
      <c r="I80" s="337" t="s">
        <v>553</v>
      </c>
      <c r="J80" s="337" t="s">
        <v>554</v>
      </c>
      <c r="K80" s="337" t="s">
        <v>555</v>
      </c>
      <c r="L80" s="337" t="s">
        <v>556</v>
      </c>
      <c r="M80" s="535"/>
      <c r="N80" s="537"/>
      <c r="P80"/>
      <c r="Q80"/>
      <c r="R80"/>
    </row>
    <row r="81" spans="1:18" s="141" customFormat="1" ht="19.899999999999999" customHeight="1" x14ac:dyDescent="0.25">
      <c r="A81" s="444" t="s">
        <v>513</v>
      </c>
      <c r="B81" s="445"/>
      <c r="C81" s="446"/>
      <c r="D81" s="447">
        <v>14</v>
      </c>
      <c r="E81" s="447">
        <v>14</v>
      </c>
      <c r="F81" s="447">
        <v>14</v>
      </c>
      <c r="G81" s="447">
        <v>14</v>
      </c>
      <c r="H81" s="447">
        <v>14</v>
      </c>
      <c r="I81" s="447">
        <v>14</v>
      </c>
      <c r="J81" s="447">
        <v>14</v>
      </c>
      <c r="K81" s="447">
        <v>13</v>
      </c>
      <c r="L81" s="447">
        <v>13</v>
      </c>
      <c r="M81" s="447">
        <v>13</v>
      </c>
      <c r="N81" s="447">
        <v>13</v>
      </c>
      <c r="P81"/>
      <c r="Q81"/>
      <c r="R81"/>
    </row>
    <row r="82" spans="1:18" x14ac:dyDescent="0.25">
      <c r="A82" s="95" t="s">
        <v>27</v>
      </c>
      <c r="B82" s="50" t="s">
        <v>184</v>
      </c>
      <c r="C82" s="94" t="s">
        <v>185</v>
      </c>
      <c r="D82" s="52">
        <v>173</v>
      </c>
      <c r="E82" s="539">
        <v>4</v>
      </c>
      <c r="F82" s="547">
        <f>+D82/E82</f>
        <v>43.25</v>
      </c>
      <c r="G82" s="539" t="s">
        <v>34</v>
      </c>
      <c r="H82" s="539" t="s">
        <v>34</v>
      </c>
      <c r="I82" s="539" t="s">
        <v>34</v>
      </c>
      <c r="J82" s="539" t="s">
        <v>34</v>
      </c>
      <c r="K82" s="539" t="s">
        <v>2</v>
      </c>
      <c r="L82" s="539" t="s">
        <v>34</v>
      </c>
      <c r="M82" s="539" t="s">
        <v>2</v>
      </c>
      <c r="N82" s="539" t="s">
        <v>2</v>
      </c>
    </row>
    <row r="83" spans="1:18" x14ac:dyDescent="0.25">
      <c r="A83" s="95" t="s">
        <v>35</v>
      </c>
      <c r="B83" s="50" t="s">
        <v>189</v>
      </c>
      <c r="C83" s="94" t="s">
        <v>190</v>
      </c>
      <c r="D83" s="52">
        <v>589</v>
      </c>
      <c r="E83" s="539">
        <v>6</v>
      </c>
      <c r="F83" s="547">
        <f t="shared" ref="F83:F89" si="14">D83/E83</f>
        <v>98.166666666666671</v>
      </c>
      <c r="G83" s="539" t="s">
        <v>34</v>
      </c>
      <c r="H83" s="539" t="s">
        <v>2</v>
      </c>
      <c r="I83" s="539" t="s">
        <v>34</v>
      </c>
      <c r="J83" s="539" t="s">
        <v>34</v>
      </c>
      <c r="K83" s="539" t="s">
        <v>2</v>
      </c>
      <c r="L83" s="539" t="s">
        <v>34</v>
      </c>
      <c r="M83" s="539" t="s">
        <v>34</v>
      </c>
      <c r="N83" s="539" t="s">
        <v>34</v>
      </c>
    </row>
    <row r="84" spans="1:18" x14ac:dyDescent="0.25">
      <c r="A84" s="95" t="s">
        <v>35</v>
      </c>
      <c r="B84" s="50" t="s">
        <v>194</v>
      </c>
      <c r="C84" s="94" t="s">
        <v>190</v>
      </c>
      <c r="D84" s="52">
        <v>667</v>
      </c>
      <c r="E84" s="539">
        <v>2</v>
      </c>
      <c r="F84" s="547">
        <f t="shared" si="14"/>
        <v>333.5</v>
      </c>
      <c r="G84" s="539" t="s">
        <v>34</v>
      </c>
      <c r="H84" s="539" t="s">
        <v>34</v>
      </c>
      <c r="I84" s="539" t="s">
        <v>34</v>
      </c>
      <c r="J84" s="539" t="s">
        <v>34</v>
      </c>
      <c r="K84" s="539" t="s">
        <v>34</v>
      </c>
      <c r="L84" s="539" t="s">
        <v>34</v>
      </c>
      <c r="M84" s="539" t="s">
        <v>2</v>
      </c>
      <c r="N84" s="539" t="s">
        <v>34</v>
      </c>
    </row>
    <row r="85" spans="1:18" x14ac:dyDescent="0.25">
      <c r="A85" s="95" t="s">
        <v>197</v>
      </c>
      <c r="B85" s="50" t="s">
        <v>199</v>
      </c>
      <c r="C85" s="94" t="s">
        <v>185</v>
      </c>
      <c r="D85" s="52">
        <v>308</v>
      </c>
      <c r="E85" s="539">
        <v>15</v>
      </c>
      <c r="F85" s="547">
        <f t="shared" si="14"/>
        <v>20.533333333333335</v>
      </c>
      <c r="G85" s="539" t="s">
        <v>2</v>
      </c>
      <c r="H85" s="539" t="s">
        <v>34</v>
      </c>
      <c r="I85" s="539" t="s">
        <v>34</v>
      </c>
      <c r="J85" s="539" t="s">
        <v>2</v>
      </c>
      <c r="K85" s="541" t="s">
        <v>514</v>
      </c>
      <c r="L85" s="541" t="s">
        <v>514</v>
      </c>
      <c r="M85" s="541" t="s">
        <v>514</v>
      </c>
      <c r="N85" s="541" t="s">
        <v>514</v>
      </c>
    </row>
    <row r="86" spans="1:18" x14ac:dyDescent="0.25">
      <c r="A86" s="95" t="s">
        <v>203</v>
      </c>
      <c r="B86" s="50" t="s">
        <v>205</v>
      </c>
      <c r="C86" s="94" t="s">
        <v>185</v>
      </c>
      <c r="D86" s="52">
        <v>324</v>
      </c>
      <c r="E86" s="539">
        <v>4</v>
      </c>
      <c r="F86" s="547">
        <f t="shared" si="14"/>
        <v>81</v>
      </c>
      <c r="G86" s="539" t="s">
        <v>34</v>
      </c>
      <c r="H86" s="539" t="s">
        <v>34</v>
      </c>
      <c r="I86" s="539" t="s">
        <v>34</v>
      </c>
      <c r="J86" s="539" t="s">
        <v>34</v>
      </c>
      <c r="K86" s="539" t="s">
        <v>2</v>
      </c>
      <c r="L86" s="539" t="s">
        <v>34</v>
      </c>
      <c r="M86" s="539" t="s">
        <v>2</v>
      </c>
      <c r="N86" s="541" t="s">
        <v>514</v>
      </c>
    </row>
    <row r="87" spans="1:18" x14ac:dyDescent="0.25">
      <c r="A87" s="95" t="s">
        <v>209</v>
      </c>
      <c r="B87" s="50" t="s">
        <v>211</v>
      </c>
      <c r="C87" s="94" t="s">
        <v>213</v>
      </c>
      <c r="D87" s="52">
        <v>186</v>
      </c>
      <c r="E87" s="539">
        <v>0</v>
      </c>
      <c r="F87" s="547">
        <v>0</v>
      </c>
      <c r="G87" s="539" t="s">
        <v>34</v>
      </c>
      <c r="H87" s="539" t="s">
        <v>2</v>
      </c>
      <c r="I87" s="539" t="s">
        <v>34</v>
      </c>
      <c r="J87" s="539" t="s">
        <v>2</v>
      </c>
      <c r="K87" s="539" t="s">
        <v>2</v>
      </c>
      <c r="L87" s="539" t="s">
        <v>2</v>
      </c>
      <c r="M87" s="539" t="s">
        <v>2</v>
      </c>
      <c r="N87" s="539" t="s">
        <v>2</v>
      </c>
    </row>
    <row r="88" spans="1:18" x14ac:dyDescent="0.25">
      <c r="A88" s="95" t="s">
        <v>55</v>
      </c>
      <c r="B88" s="50" t="s">
        <v>217</v>
      </c>
      <c r="C88" s="94" t="s">
        <v>190</v>
      </c>
      <c r="D88" s="52">
        <v>574</v>
      </c>
      <c r="E88" s="539">
        <v>3</v>
      </c>
      <c r="F88" s="547">
        <f t="shared" si="14"/>
        <v>191.33333333333334</v>
      </c>
      <c r="G88" s="539" t="s">
        <v>34</v>
      </c>
      <c r="H88" s="539" t="s">
        <v>34</v>
      </c>
      <c r="I88" s="539" t="s">
        <v>34</v>
      </c>
      <c r="J88" s="539" t="s">
        <v>34</v>
      </c>
      <c r="K88" s="539" t="s">
        <v>2</v>
      </c>
      <c r="L88" s="539" t="s">
        <v>2</v>
      </c>
      <c r="M88" s="539" t="s">
        <v>2</v>
      </c>
      <c r="N88" s="541" t="s">
        <v>514</v>
      </c>
    </row>
    <row r="89" spans="1:18" x14ac:dyDescent="0.25">
      <c r="A89" s="95" t="s">
        <v>55</v>
      </c>
      <c r="B89" s="50" t="s">
        <v>221</v>
      </c>
      <c r="C89" s="94" t="s">
        <v>190</v>
      </c>
      <c r="D89" s="52">
        <v>622</v>
      </c>
      <c r="E89" s="539">
        <v>2</v>
      </c>
      <c r="F89" s="547">
        <f t="shared" si="14"/>
        <v>311</v>
      </c>
      <c r="G89" s="539" t="s">
        <v>34</v>
      </c>
      <c r="H89" s="539" t="s">
        <v>2</v>
      </c>
      <c r="I89" s="539" t="s">
        <v>34</v>
      </c>
      <c r="J89" s="539" t="s">
        <v>34</v>
      </c>
      <c r="K89" s="539" t="s">
        <v>2</v>
      </c>
      <c r="L89" s="539" t="s">
        <v>2</v>
      </c>
      <c r="M89" s="539" t="s">
        <v>2</v>
      </c>
      <c r="N89" s="539" t="s">
        <v>34</v>
      </c>
    </row>
    <row r="90" spans="1:18" x14ac:dyDescent="0.25">
      <c r="A90" s="95" t="s">
        <v>61</v>
      </c>
      <c r="B90" s="50" t="s">
        <v>225</v>
      </c>
      <c r="C90" s="94" t="s">
        <v>190</v>
      </c>
      <c r="D90" s="52">
        <v>428</v>
      </c>
      <c r="E90" s="539">
        <v>35</v>
      </c>
      <c r="F90" s="547">
        <f>+D90/E90</f>
        <v>12.228571428571428</v>
      </c>
      <c r="G90" s="539" t="s">
        <v>34</v>
      </c>
      <c r="H90" s="539" t="s">
        <v>34</v>
      </c>
      <c r="I90" s="539" t="s">
        <v>34</v>
      </c>
      <c r="J90" s="539" t="s">
        <v>34</v>
      </c>
      <c r="K90" s="539" t="s">
        <v>34</v>
      </c>
      <c r="L90" s="539" t="s">
        <v>34</v>
      </c>
      <c r="M90" s="539" t="s">
        <v>34</v>
      </c>
      <c r="N90" s="539" t="s">
        <v>34</v>
      </c>
    </row>
    <row r="91" spans="1:18" ht="14.45" customHeight="1" x14ac:dyDescent="0.25">
      <c r="A91" s="95" t="s">
        <v>164</v>
      </c>
      <c r="B91" s="50" t="s">
        <v>229</v>
      </c>
      <c r="C91" s="94" t="s">
        <v>185</v>
      </c>
      <c r="D91" s="52">
        <v>755</v>
      </c>
      <c r="E91" s="539">
        <v>6</v>
      </c>
      <c r="F91" s="397">
        <f>+D91/E91</f>
        <v>125.83333333333333</v>
      </c>
      <c r="G91" s="539" t="s">
        <v>34</v>
      </c>
      <c r="H91" s="539" t="s">
        <v>2</v>
      </c>
      <c r="I91" s="539" t="s">
        <v>34</v>
      </c>
      <c r="J91" s="539" t="s">
        <v>34</v>
      </c>
      <c r="K91" s="539" t="s">
        <v>34</v>
      </c>
      <c r="L91" s="539" t="s">
        <v>34</v>
      </c>
      <c r="M91" s="539" t="s">
        <v>34</v>
      </c>
      <c r="N91" s="539" t="s">
        <v>34</v>
      </c>
    </row>
    <row r="92" spans="1:18" ht="14.45" customHeight="1" x14ac:dyDescent="0.25">
      <c r="A92" s="95" t="s">
        <v>67</v>
      </c>
      <c r="B92" s="50" t="s">
        <v>234</v>
      </c>
      <c r="C92" s="94" t="s">
        <v>185</v>
      </c>
      <c r="D92" s="52">
        <v>466</v>
      </c>
      <c r="E92" s="539">
        <v>0</v>
      </c>
      <c r="F92" s="397">
        <v>0</v>
      </c>
      <c r="G92" s="539" t="s">
        <v>34</v>
      </c>
      <c r="H92" s="539" t="s">
        <v>2</v>
      </c>
      <c r="I92" s="539" t="s">
        <v>34</v>
      </c>
      <c r="J92" s="539" t="s">
        <v>34</v>
      </c>
      <c r="K92" s="539" t="s">
        <v>2</v>
      </c>
      <c r="L92" s="539" t="s">
        <v>34</v>
      </c>
      <c r="M92" s="539" t="s">
        <v>34</v>
      </c>
      <c r="N92" s="539" t="s">
        <v>34</v>
      </c>
    </row>
    <row r="93" spans="1:18" ht="14.45" customHeight="1" x14ac:dyDescent="0.25">
      <c r="A93" s="95" t="s">
        <v>79</v>
      </c>
      <c r="B93" s="50" t="s">
        <v>236</v>
      </c>
      <c r="C93" s="94" t="s">
        <v>185</v>
      </c>
      <c r="D93" s="52">
        <v>766</v>
      </c>
      <c r="E93" s="539">
        <v>2</v>
      </c>
      <c r="F93" s="397">
        <f>D93/E93</f>
        <v>383</v>
      </c>
      <c r="G93" s="539" t="s">
        <v>34</v>
      </c>
      <c r="H93" s="539" t="s">
        <v>34</v>
      </c>
      <c r="I93" s="539" t="s">
        <v>34</v>
      </c>
      <c r="J93" s="539" t="s">
        <v>2</v>
      </c>
      <c r="K93" s="539" t="s">
        <v>2</v>
      </c>
      <c r="L93" s="539" t="s">
        <v>2</v>
      </c>
      <c r="M93" s="539" t="s">
        <v>2</v>
      </c>
      <c r="N93" s="539" t="s">
        <v>2</v>
      </c>
    </row>
    <row r="94" spans="1:18" ht="14.45" customHeight="1" x14ac:dyDescent="0.25">
      <c r="A94" s="95" t="s">
        <v>239</v>
      </c>
      <c r="B94" s="50" t="s">
        <v>241</v>
      </c>
      <c r="C94" s="94" t="s">
        <v>185</v>
      </c>
      <c r="D94" s="52">
        <v>664</v>
      </c>
      <c r="E94" s="539">
        <v>0</v>
      </c>
      <c r="F94" s="397">
        <v>0</v>
      </c>
      <c r="G94" s="539" t="s">
        <v>34</v>
      </c>
      <c r="H94" s="539" t="s">
        <v>34</v>
      </c>
      <c r="I94" s="539" t="s">
        <v>34</v>
      </c>
      <c r="J94" s="539" t="s">
        <v>34</v>
      </c>
      <c r="K94" s="539" t="s">
        <v>2</v>
      </c>
      <c r="L94" s="539" t="s">
        <v>34</v>
      </c>
      <c r="M94" s="539" t="s">
        <v>34</v>
      </c>
      <c r="N94" s="539" t="s">
        <v>34</v>
      </c>
    </row>
    <row r="95" spans="1:18" ht="14.45" customHeight="1" x14ac:dyDescent="0.25">
      <c r="A95" s="95" t="s">
        <v>103</v>
      </c>
      <c r="B95" s="50" t="s">
        <v>246</v>
      </c>
      <c r="C95" s="94" t="s">
        <v>185</v>
      </c>
      <c r="D95" s="52">
        <v>270</v>
      </c>
      <c r="E95" s="539">
        <v>0</v>
      </c>
      <c r="F95" s="397">
        <v>0</v>
      </c>
      <c r="G95" s="539" t="s">
        <v>34</v>
      </c>
      <c r="H95" s="539" t="s">
        <v>34</v>
      </c>
      <c r="I95" s="539" t="s">
        <v>34</v>
      </c>
      <c r="J95" s="539" t="s">
        <v>2</v>
      </c>
      <c r="K95" s="539" t="s">
        <v>2</v>
      </c>
      <c r="L95" s="539" t="s">
        <v>2</v>
      </c>
      <c r="M95" s="539" t="s">
        <v>2</v>
      </c>
      <c r="N95" s="539" t="s">
        <v>2</v>
      </c>
    </row>
    <row r="96" spans="1:18" s="410" customFormat="1" ht="14.45" customHeight="1" x14ac:dyDescent="0.25">
      <c r="A96" s="449"/>
      <c r="B96" s="450"/>
      <c r="C96" s="451" t="s">
        <v>6</v>
      </c>
      <c r="D96" s="452">
        <f>SUM(D82:D95)</f>
        <v>6792</v>
      </c>
      <c r="E96" s="452">
        <f>SUM(E82:E95)</f>
        <v>79</v>
      </c>
      <c r="F96" s="472"/>
      <c r="G96" s="542">
        <v>14</v>
      </c>
      <c r="H96" s="542">
        <v>9</v>
      </c>
      <c r="I96" s="542">
        <v>14</v>
      </c>
      <c r="J96" s="542">
        <v>10</v>
      </c>
      <c r="K96" s="542">
        <v>3</v>
      </c>
      <c r="L96" s="542">
        <v>8</v>
      </c>
      <c r="M96" s="542">
        <v>5</v>
      </c>
      <c r="N96" s="542">
        <v>7</v>
      </c>
      <c r="P96"/>
      <c r="Q96"/>
      <c r="R96"/>
    </row>
    <row r="97" spans="1:18" s="419" customFormat="1" ht="14.45" customHeight="1" x14ac:dyDescent="0.25">
      <c r="A97" s="456"/>
      <c r="B97" s="457"/>
      <c r="C97" s="458" t="s">
        <v>7</v>
      </c>
      <c r="D97" s="452">
        <f>AVERAGE(D82:D95)</f>
        <v>485.14285714285717</v>
      </c>
      <c r="E97" s="477">
        <f>AVERAGE(E82:E95)</f>
        <v>5.6428571428571432</v>
      </c>
      <c r="F97" s="472">
        <f>AVERAGE(F82:F95)</f>
        <v>114.27465986394557</v>
      </c>
      <c r="G97" s="542"/>
      <c r="H97" s="542"/>
      <c r="I97" s="542"/>
      <c r="J97" s="542"/>
      <c r="K97" s="542"/>
      <c r="L97" s="542"/>
      <c r="M97" s="542"/>
      <c r="N97" s="542"/>
      <c r="P97"/>
      <c r="Q97"/>
      <c r="R97"/>
    </row>
    <row r="98" spans="1:18" s="419" customFormat="1" ht="14.45" customHeight="1" x14ac:dyDescent="0.25">
      <c r="A98" s="456"/>
      <c r="B98" s="457"/>
      <c r="C98" s="458" t="s">
        <v>8</v>
      </c>
      <c r="D98" s="452">
        <f>MEDIAN(D82:D95)</f>
        <v>520</v>
      </c>
      <c r="E98" s="477">
        <f>MEDIAN(E82:E95)</f>
        <v>2.5</v>
      </c>
      <c r="F98" s="477">
        <f>MEDIAN(F82:F95)</f>
        <v>62.125</v>
      </c>
      <c r="G98" s="542"/>
      <c r="H98" s="542"/>
      <c r="I98" s="542"/>
      <c r="J98" s="542"/>
      <c r="K98" s="542"/>
      <c r="L98" s="542"/>
      <c r="M98" s="542"/>
      <c r="N98" s="542"/>
      <c r="P98"/>
      <c r="Q98"/>
      <c r="R98"/>
    </row>
    <row r="99" spans="1:18" s="419" customFormat="1" ht="14.45" customHeight="1" x14ac:dyDescent="0.25">
      <c r="A99" s="463"/>
      <c r="B99" s="464"/>
      <c r="C99" s="458" t="s">
        <v>482</v>
      </c>
      <c r="D99" s="476"/>
      <c r="E99" s="452"/>
      <c r="F99" s="477"/>
      <c r="G99" s="544">
        <f t="shared" ref="G99:N99" si="15">+G96/G81</f>
        <v>1</v>
      </c>
      <c r="H99" s="544">
        <f t="shared" si="15"/>
        <v>0.6428571428571429</v>
      </c>
      <c r="I99" s="544">
        <f t="shared" si="15"/>
        <v>1</v>
      </c>
      <c r="J99" s="544">
        <f t="shared" si="15"/>
        <v>0.7142857142857143</v>
      </c>
      <c r="K99" s="544">
        <f t="shared" si="15"/>
        <v>0.23076923076923078</v>
      </c>
      <c r="L99" s="544">
        <f t="shared" si="15"/>
        <v>0.61538461538461542</v>
      </c>
      <c r="M99" s="544">
        <f t="shared" si="15"/>
        <v>0.38461538461538464</v>
      </c>
      <c r="N99" s="544">
        <f t="shared" si="15"/>
        <v>0.53846153846153844</v>
      </c>
      <c r="P99"/>
      <c r="Q99"/>
      <c r="R99"/>
    </row>
    <row r="100" spans="1:18" x14ac:dyDescent="0.25">
      <c r="B100" s="187"/>
      <c r="C100" s="69"/>
      <c r="D100" s="73"/>
    </row>
    <row r="101" spans="1:18" x14ac:dyDescent="0.25">
      <c r="B101" s="187"/>
      <c r="C101" s="69"/>
      <c r="D101" s="73"/>
    </row>
    <row r="102" spans="1:18" s="100" customFormat="1" ht="16.149999999999999" customHeight="1" x14ac:dyDescent="0.25">
      <c r="A102" s="365" t="s">
        <v>13</v>
      </c>
      <c r="B102" s="366"/>
      <c r="C102" s="366"/>
      <c r="D102" s="367"/>
      <c r="E102" s="370"/>
      <c r="F102" s="370"/>
      <c r="G102" s="371"/>
      <c r="H102" s="368"/>
      <c r="I102" s="370"/>
      <c r="J102" s="370"/>
      <c r="K102" s="370"/>
      <c r="L102" s="370"/>
      <c r="M102" s="370"/>
      <c r="N102" s="529"/>
      <c r="P102"/>
      <c r="Q102"/>
      <c r="R102"/>
    </row>
    <row r="103" spans="1:18" s="141" customFormat="1" ht="23.45" customHeight="1" x14ac:dyDescent="0.25">
      <c r="A103" s="439"/>
      <c r="B103" s="440"/>
      <c r="C103" s="440"/>
      <c r="D103" s="441"/>
      <c r="E103" s="530" t="s">
        <v>548</v>
      </c>
      <c r="F103" s="531" t="s">
        <v>549</v>
      </c>
      <c r="G103" s="530" t="s">
        <v>538</v>
      </c>
      <c r="H103" s="532" t="s">
        <v>550</v>
      </c>
      <c r="I103" s="330" t="s">
        <v>551</v>
      </c>
      <c r="J103" s="331"/>
      <c r="K103" s="331"/>
      <c r="L103" s="332"/>
      <c r="M103" s="533" t="s">
        <v>544</v>
      </c>
      <c r="N103" s="533" t="s">
        <v>552</v>
      </c>
      <c r="P103"/>
      <c r="Q103"/>
      <c r="R103"/>
    </row>
    <row r="104" spans="1:18" s="141" customFormat="1" ht="33" customHeight="1" x14ac:dyDescent="0.25">
      <c r="A104" s="442" t="s">
        <v>18</v>
      </c>
      <c r="B104" s="442" t="s">
        <v>20</v>
      </c>
      <c r="C104" s="442" t="s">
        <v>22</v>
      </c>
      <c r="D104" s="534" t="s">
        <v>4</v>
      </c>
      <c r="E104" s="535"/>
      <c r="F104" s="536"/>
      <c r="G104" s="535"/>
      <c r="H104" s="535"/>
      <c r="I104" s="337" t="s">
        <v>553</v>
      </c>
      <c r="J104" s="337" t="s">
        <v>554</v>
      </c>
      <c r="K104" s="337" t="s">
        <v>555</v>
      </c>
      <c r="L104" s="337" t="s">
        <v>556</v>
      </c>
      <c r="M104" s="535"/>
      <c r="N104" s="537"/>
      <c r="P104"/>
      <c r="Q104"/>
      <c r="R104"/>
    </row>
    <row r="105" spans="1:18" s="141" customFormat="1" ht="19.899999999999999" customHeight="1" x14ac:dyDescent="0.25">
      <c r="A105" s="444" t="s">
        <v>513</v>
      </c>
      <c r="B105" s="445"/>
      <c r="C105" s="446"/>
      <c r="D105" s="447">
        <v>6</v>
      </c>
      <c r="E105" s="447">
        <v>6</v>
      </c>
      <c r="F105" s="447">
        <v>6</v>
      </c>
      <c r="G105" s="447">
        <v>6</v>
      </c>
      <c r="H105" s="447">
        <v>6</v>
      </c>
      <c r="I105" s="447">
        <v>6</v>
      </c>
      <c r="J105" s="447">
        <v>6</v>
      </c>
      <c r="K105" s="447">
        <v>6</v>
      </c>
      <c r="L105" s="447">
        <v>6</v>
      </c>
      <c r="M105" s="447">
        <v>5</v>
      </c>
      <c r="N105" s="447">
        <v>4</v>
      </c>
      <c r="P105"/>
      <c r="Q105"/>
      <c r="R105"/>
    </row>
    <row r="106" spans="1:18" ht="14.45" customHeight="1" x14ac:dyDescent="0.25">
      <c r="A106" s="89" t="s">
        <v>248</v>
      </c>
      <c r="B106" s="89" t="s">
        <v>250</v>
      </c>
      <c r="C106" s="90" t="s">
        <v>252</v>
      </c>
      <c r="D106" s="548">
        <v>162</v>
      </c>
      <c r="E106" s="201">
        <v>24</v>
      </c>
      <c r="F106" s="397">
        <f>+D106/E106</f>
        <v>6.75</v>
      </c>
      <c r="G106" s="539" t="s">
        <v>34</v>
      </c>
      <c r="H106" s="539" t="s">
        <v>34</v>
      </c>
      <c r="I106" s="539" t="s">
        <v>34</v>
      </c>
      <c r="J106" s="539" t="s">
        <v>34</v>
      </c>
      <c r="K106" s="539" t="s">
        <v>34</v>
      </c>
      <c r="L106" s="539" t="s">
        <v>34</v>
      </c>
      <c r="M106" s="539" t="s">
        <v>34</v>
      </c>
      <c r="N106" s="539" t="s">
        <v>2</v>
      </c>
    </row>
    <row r="107" spans="1:18" ht="14.45" customHeight="1" x14ac:dyDescent="0.25">
      <c r="A107" s="89" t="s">
        <v>248</v>
      </c>
      <c r="B107" s="89" t="s">
        <v>256</v>
      </c>
      <c r="C107" s="90" t="s">
        <v>252</v>
      </c>
      <c r="D107" s="548">
        <v>260</v>
      </c>
      <c r="E107" s="201">
        <v>0</v>
      </c>
      <c r="F107" s="397">
        <v>0</v>
      </c>
      <c r="G107" s="539" t="s">
        <v>34</v>
      </c>
      <c r="H107" s="539" t="s">
        <v>2</v>
      </c>
      <c r="I107" s="539" t="s">
        <v>34</v>
      </c>
      <c r="J107" s="539" t="s">
        <v>34</v>
      </c>
      <c r="K107" s="539" t="s">
        <v>2</v>
      </c>
      <c r="L107" s="539" t="s">
        <v>2</v>
      </c>
      <c r="M107" s="539" t="s">
        <v>2</v>
      </c>
      <c r="N107" s="539" t="s">
        <v>34</v>
      </c>
    </row>
    <row r="108" spans="1:18" ht="14.45" customHeight="1" x14ac:dyDescent="0.25">
      <c r="A108" s="71" t="s">
        <v>35</v>
      </c>
      <c r="B108" s="71" t="s">
        <v>260</v>
      </c>
      <c r="C108" s="549" t="s">
        <v>252</v>
      </c>
      <c r="D108" s="550">
        <v>16</v>
      </c>
      <c r="E108" s="538">
        <v>6</v>
      </c>
      <c r="F108" s="397">
        <f>D108/E108</f>
        <v>2.6666666666666665</v>
      </c>
      <c r="G108" s="539" t="s">
        <v>34</v>
      </c>
      <c r="H108" s="539" t="s">
        <v>34</v>
      </c>
      <c r="I108" s="539" t="s">
        <v>34</v>
      </c>
      <c r="J108" s="539" t="s">
        <v>2</v>
      </c>
      <c r="K108" s="539" t="s">
        <v>557</v>
      </c>
      <c r="L108" s="539" t="s">
        <v>557</v>
      </c>
      <c r="M108" s="541" t="s">
        <v>514</v>
      </c>
      <c r="N108" s="541" t="s">
        <v>514</v>
      </c>
    </row>
    <row r="109" spans="1:18" ht="14.45" customHeight="1" x14ac:dyDescent="0.25">
      <c r="A109" s="89" t="s">
        <v>164</v>
      </c>
      <c r="B109" s="89" t="s">
        <v>265</v>
      </c>
      <c r="C109" s="90" t="s">
        <v>294</v>
      </c>
      <c r="D109" s="548">
        <v>170</v>
      </c>
      <c r="E109" s="201">
        <v>0</v>
      </c>
      <c r="F109" s="397">
        <v>0</v>
      </c>
      <c r="G109" s="539" t="s">
        <v>34</v>
      </c>
      <c r="H109" s="539" t="s">
        <v>2</v>
      </c>
      <c r="I109" s="539" t="s">
        <v>34</v>
      </c>
      <c r="J109" s="539" t="s">
        <v>34</v>
      </c>
      <c r="K109" s="539" t="s">
        <v>2</v>
      </c>
      <c r="L109" s="539" t="s">
        <v>2</v>
      </c>
      <c r="M109" s="539" t="s">
        <v>2</v>
      </c>
      <c r="N109" s="539" t="s">
        <v>2</v>
      </c>
    </row>
    <row r="110" spans="1:18" ht="14.45" customHeight="1" x14ac:dyDescent="0.25">
      <c r="A110" s="89" t="s">
        <v>97</v>
      </c>
      <c r="B110" s="89" t="s">
        <v>269</v>
      </c>
      <c r="C110" s="90" t="s">
        <v>252</v>
      </c>
      <c r="D110" s="548">
        <v>454</v>
      </c>
      <c r="E110" s="201">
        <v>26</v>
      </c>
      <c r="F110" s="397">
        <f>+D110/E110</f>
        <v>17.46153846153846</v>
      </c>
      <c r="G110" s="539" t="s">
        <v>34</v>
      </c>
      <c r="H110" s="539" t="s">
        <v>2</v>
      </c>
      <c r="I110" s="539" t="s">
        <v>34</v>
      </c>
      <c r="J110" s="539" t="s">
        <v>34</v>
      </c>
      <c r="K110" s="539" t="s">
        <v>2</v>
      </c>
      <c r="L110" s="539" t="s">
        <v>2</v>
      </c>
      <c r="M110" s="539" t="s">
        <v>34</v>
      </c>
      <c r="N110" s="541" t="s">
        <v>514</v>
      </c>
    </row>
    <row r="111" spans="1:18" ht="14.45" customHeight="1" x14ac:dyDescent="0.25">
      <c r="A111" s="89" t="s">
        <v>164</v>
      </c>
      <c r="B111" s="89" t="s">
        <v>273</v>
      </c>
      <c r="C111" s="90" t="s">
        <v>252</v>
      </c>
      <c r="D111" s="548">
        <v>190</v>
      </c>
      <c r="E111" s="201">
        <v>0</v>
      </c>
      <c r="F111" s="397">
        <v>0</v>
      </c>
      <c r="G111" s="539" t="s">
        <v>34</v>
      </c>
      <c r="H111" s="539" t="s">
        <v>2</v>
      </c>
      <c r="I111" s="539" t="s">
        <v>34</v>
      </c>
      <c r="J111" s="539" t="s">
        <v>2</v>
      </c>
      <c r="K111" s="539" t="s">
        <v>2</v>
      </c>
      <c r="L111" s="539" t="s">
        <v>34</v>
      </c>
      <c r="M111" s="539" t="s">
        <v>34</v>
      </c>
      <c r="N111" s="539" t="s">
        <v>34</v>
      </c>
    </row>
    <row r="112" spans="1:18" s="410" customFormat="1" ht="14.45" customHeight="1" x14ac:dyDescent="0.25">
      <c r="A112" s="449"/>
      <c r="B112" s="450"/>
      <c r="C112" s="451" t="s">
        <v>6</v>
      </c>
      <c r="D112" s="452">
        <f>SUM(D106:D111)</f>
        <v>1252</v>
      </c>
      <c r="E112" s="452">
        <f>SUM(E106:E111)</f>
        <v>56</v>
      </c>
      <c r="F112" s="472"/>
      <c r="G112" s="542">
        <v>6</v>
      </c>
      <c r="H112" s="542">
        <v>2</v>
      </c>
      <c r="I112" s="542">
        <v>6</v>
      </c>
      <c r="J112" s="542">
        <v>4</v>
      </c>
      <c r="K112" s="542">
        <v>2</v>
      </c>
      <c r="L112" s="542">
        <v>3</v>
      </c>
      <c r="M112" s="542">
        <v>3</v>
      </c>
      <c r="N112" s="542">
        <v>2</v>
      </c>
      <c r="P112"/>
      <c r="Q112"/>
      <c r="R112"/>
    </row>
    <row r="113" spans="1:18" s="419" customFormat="1" ht="14.45" customHeight="1" x14ac:dyDescent="0.25">
      <c r="A113" s="456"/>
      <c r="B113" s="457"/>
      <c r="C113" s="458" t="s">
        <v>7</v>
      </c>
      <c r="D113" s="452">
        <f>AVERAGE(D106:D111)</f>
        <v>208.66666666666666</v>
      </c>
      <c r="E113" s="477">
        <f>AVERAGE(E106:E111)</f>
        <v>9.3333333333333339</v>
      </c>
      <c r="F113" s="472">
        <f>AVERAGE(F106:F111)</f>
        <v>4.4797008547008543</v>
      </c>
      <c r="G113" s="542"/>
      <c r="H113" s="542"/>
      <c r="I113" s="542"/>
      <c r="J113" s="542"/>
      <c r="K113" s="542"/>
      <c r="L113" s="542"/>
      <c r="M113" s="542"/>
      <c r="N113" s="542"/>
      <c r="P113"/>
      <c r="Q113"/>
      <c r="R113"/>
    </row>
    <row r="114" spans="1:18" s="419" customFormat="1" ht="14.45" customHeight="1" x14ac:dyDescent="0.25">
      <c r="A114" s="456"/>
      <c r="B114" s="457"/>
      <c r="C114" s="458" t="s">
        <v>8</v>
      </c>
      <c r="D114" s="452">
        <f>MEDIAN(D106:D111)</f>
        <v>180</v>
      </c>
      <c r="E114" s="477">
        <f>MEDIAN(E106:E111)</f>
        <v>3</v>
      </c>
      <c r="F114" s="477">
        <f>MEDIAN(F106:F111)</f>
        <v>1.3333333333333333</v>
      </c>
      <c r="G114" s="542"/>
      <c r="H114" s="542"/>
      <c r="I114" s="542"/>
      <c r="J114" s="542"/>
      <c r="K114" s="542"/>
      <c r="L114" s="542"/>
      <c r="M114" s="542"/>
      <c r="N114" s="542"/>
      <c r="P114"/>
      <c r="Q114"/>
      <c r="R114"/>
    </row>
    <row r="115" spans="1:18" s="419" customFormat="1" ht="14.45" customHeight="1" x14ac:dyDescent="0.25">
      <c r="A115" s="463"/>
      <c r="B115" s="464"/>
      <c r="C115" s="458" t="s">
        <v>482</v>
      </c>
      <c r="D115" s="476"/>
      <c r="E115" s="452"/>
      <c r="F115" s="477"/>
      <c r="G115" s="544">
        <f t="shared" ref="G115:N115" si="16">+G112/G105</f>
        <v>1</v>
      </c>
      <c r="H115" s="544">
        <f t="shared" si="16"/>
        <v>0.33333333333333331</v>
      </c>
      <c r="I115" s="544">
        <f t="shared" si="16"/>
        <v>1</v>
      </c>
      <c r="J115" s="544">
        <f t="shared" si="16"/>
        <v>0.66666666666666663</v>
      </c>
      <c r="K115" s="544">
        <f t="shared" si="16"/>
        <v>0.33333333333333331</v>
      </c>
      <c r="L115" s="544">
        <f t="shared" si="16"/>
        <v>0.5</v>
      </c>
      <c r="M115" s="544">
        <f t="shared" si="16"/>
        <v>0.6</v>
      </c>
      <c r="N115" s="544">
        <f t="shared" si="16"/>
        <v>0.5</v>
      </c>
      <c r="P115"/>
      <c r="Q115"/>
      <c r="R115"/>
    </row>
    <row r="116" spans="1:18" x14ac:dyDescent="0.25">
      <c r="B116" s="187"/>
      <c r="C116" s="69"/>
      <c r="D116" s="73"/>
    </row>
    <row r="117" spans="1:18" x14ac:dyDescent="0.25">
      <c r="B117" s="187"/>
      <c r="C117" s="69"/>
      <c r="D117" s="73"/>
    </row>
    <row r="118" spans="1:18" s="100" customFormat="1" ht="15" customHeight="1" x14ac:dyDescent="0.25">
      <c r="A118" s="365" t="s">
        <v>14</v>
      </c>
      <c r="B118" s="366"/>
      <c r="C118" s="366"/>
      <c r="D118" s="367"/>
      <c r="E118" s="370"/>
      <c r="F118" s="370"/>
      <c r="G118" s="371"/>
      <c r="H118" s="368"/>
      <c r="I118" s="370"/>
      <c r="J118" s="370"/>
      <c r="K118" s="370"/>
      <c r="L118" s="370"/>
      <c r="M118" s="370"/>
      <c r="N118" s="529"/>
      <c r="P118"/>
      <c r="Q118"/>
      <c r="R118"/>
    </row>
    <row r="119" spans="1:18" s="141" customFormat="1" ht="19.899999999999999" customHeight="1" x14ac:dyDescent="0.25">
      <c r="A119" s="439"/>
      <c r="B119" s="440"/>
      <c r="C119" s="440"/>
      <c r="D119" s="441"/>
      <c r="E119" s="530" t="s">
        <v>548</v>
      </c>
      <c r="F119" s="531" t="s">
        <v>549</v>
      </c>
      <c r="G119" s="530" t="s">
        <v>538</v>
      </c>
      <c r="H119" s="532" t="s">
        <v>550</v>
      </c>
      <c r="I119" s="330" t="s">
        <v>551</v>
      </c>
      <c r="J119" s="331"/>
      <c r="K119" s="331"/>
      <c r="L119" s="332"/>
      <c r="M119" s="533" t="s">
        <v>544</v>
      </c>
      <c r="N119" s="533" t="s">
        <v>552</v>
      </c>
      <c r="P119"/>
      <c r="Q119"/>
      <c r="R119"/>
    </row>
    <row r="120" spans="1:18" s="141" customFormat="1" ht="30.6" customHeight="1" x14ac:dyDescent="0.25">
      <c r="A120" s="442" t="s">
        <v>18</v>
      </c>
      <c r="B120" s="442" t="s">
        <v>20</v>
      </c>
      <c r="C120" s="442" t="s">
        <v>22</v>
      </c>
      <c r="D120" s="534" t="s">
        <v>4</v>
      </c>
      <c r="E120" s="535"/>
      <c r="F120" s="536"/>
      <c r="G120" s="535"/>
      <c r="H120" s="535"/>
      <c r="I120" s="337" t="s">
        <v>553</v>
      </c>
      <c r="J120" s="337" t="s">
        <v>554</v>
      </c>
      <c r="K120" s="337" t="s">
        <v>555</v>
      </c>
      <c r="L120" s="337" t="s">
        <v>556</v>
      </c>
      <c r="M120" s="535"/>
      <c r="N120" s="537"/>
      <c r="P120"/>
      <c r="Q120"/>
      <c r="R120"/>
    </row>
    <row r="121" spans="1:18" s="141" customFormat="1" ht="19.899999999999999" customHeight="1" x14ac:dyDescent="0.25">
      <c r="A121" s="444" t="s">
        <v>513</v>
      </c>
      <c r="B121" s="445"/>
      <c r="C121" s="446"/>
      <c r="D121" s="447">
        <v>48</v>
      </c>
      <c r="E121" s="447">
        <v>47</v>
      </c>
      <c r="F121" s="447">
        <v>47</v>
      </c>
      <c r="G121" s="447">
        <v>47</v>
      </c>
      <c r="H121" s="447">
        <v>48</v>
      </c>
      <c r="I121" s="447">
        <v>48</v>
      </c>
      <c r="J121" s="447">
        <v>47</v>
      </c>
      <c r="K121" s="447">
        <v>35</v>
      </c>
      <c r="L121" s="447">
        <v>37</v>
      </c>
      <c r="M121" s="386">
        <v>40</v>
      </c>
      <c r="N121" s="447">
        <v>35</v>
      </c>
      <c r="P121"/>
      <c r="Q121"/>
      <c r="R121"/>
    </row>
    <row r="122" spans="1:18" ht="14.65" customHeight="1" x14ac:dyDescent="0.25">
      <c r="A122" s="50" t="s">
        <v>248</v>
      </c>
      <c r="B122" s="50" t="s">
        <v>277</v>
      </c>
      <c r="C122" s="50" t="s">
        <v>285</v>
      </c>
      <c r="D122" s="426">
        <v>239</v>
      </c>
      <c r="E122" s="201">
        <v>1</v>
      </c>
      <c r="F122" s="397">
        <f>+D122/E122</f>
        <v>239</v>
      </c>
      <c r="G122" s="539" t="s">
        <v>34</v>
      </c>
      <c r="H122" s="539" t="s">
        <v>2</v>
      </c>
      <c r="I122" s="539" t="s">
        <v>34</v>
      </c>
      <c r="J122" s="539" t="s">
        <v>34</v>
      </c>
      <c r="K122" s="541" t="s">
        <v>514</v>
      </c>
      <c r="L122" s="541" t="s">
        <v>514</v>
      </c>
      <c r="M122" s="539" t="s">
        <v>34</v>
      </c>
      <c r="N122" s="539" t="s">
        <v>34</v>
      </c>
    </row>
    <row r="123" spans="1:18" ht="14.65" customHeight="1" x14ac:dyDescent="0.25">
      <c r="A123" s="50" t="s">
        <v>281</v>
      </c>
      <c r="B123" s="50" t="s">
        <v>283</v>
      </c>
      <c r="C123" s="50" t="s">
        <v>285</v>
      </c>
      <c r="D123" s="426">
        <v>312</v>
      </c>
      <c r="E123" s="201">
        <v>0</v>
      </c>
      <c r="F123" s="397">
        <v>0</v>
      </c>
      <c r="G123" s="539" t="s">
        <v>34</v>
      </c>
      <c r="H123" s="539" t="s">
        <v>2</v>
      </c>
      <c r="I123" s="539" t="s">
        <v>34</v>
      </c>
      <c r="J123" s="539" t="s">
        <v>2</v>
      </c>
      <c r="K123" s="541" t="s">
        <v>514</v>
      </c>
      <c r="L123" s="541" t="s">
        <v>514</v>
      </c>
      <c r="M123" s="541" t="s">
        <v>514</v>
      </c>
      <c r="N123" s="541" t="s">
        <v>514</v>
      </c>
    </row>
    <row r="124" spans="1:18" ht="14.65" customHeight="1" x14ac:dyDescent="0.25">
      <c r="A124" s="50" t="s">
        <v>27</v>
      </c>
      <c r="B124" s="50" t="s">
        <v>289</v>
      </c>
      <c r="C124" s="50" t="s">
        <v>285</v>
      </c>
      <c r="D124" s="426">
        <v>309</v>
      </c>
      <c r="E124" s="539">
        <v>1</v>
      </c>
      <c r="F124" s="397">
        <f t="shared" ref="F124:F169" si="17">+D124/E124</f>
        <v>309</v>
      </c>
      <c r="G124" s="539" t="s">
        <v>34</v>
      </c>
      <c r="H124" s="539" t="s">
        <v>34</v>
      </c>
      <c r="I124" s="539" t="s">
        <v>34</v>
      </c>
      <c r="J124" s="539" t="s">
        <v>34</v>
      </c>
      <c r="K124" s="539" t="s">
        <v>2</v>
      </c>
      <c r="L124" s="539" t="s">
        <v>34</v>
      </c>
      <c r="M124" s="539" t="s">
        <v>2</v>
      </c>
      <c r="N124" s="539" t="s">
        <v>2</v>
      </c>
    </row>
    <row r="125" spans="1:18" ht="14.65" customHeight="1" x14ac:dyDescent="0.25">
      <c r="A125" s="50" t="s">
        <v>35</v>
      </c>
      <c r="B125" s="50" t="s">
        <v>293</v>
      </c>
      <c r="C125" s="50" t="s">
        <v>294</v>
      </c>
      <c r="D125" s="426">
        <v>413</v>
      </c>
      <c r="E125" s="201">
        <v>0</v>
      </c>
      <c r="F125" s="397">
        <v>0</v>
      </c>
      <c r="G125" s="539" t="s">
        <v>34</v>
      </c>
      <c r="H125" s="539" t="s">
        <v>34</v>
      </c>
      <c r="I125" s="539" t="s">
        <v>34</v>
      </c>
      <c r="J125" s="539" t="s">
        <v>2</v>
      </c>
      <c r="K125" s="539" t="s">
        <v>34</v>
      </c>
      <c r="L125" s="539" t="s">
        <v>34</v>
      </c>
      <c r="M125" s="539" t="s">
        <v>34</v>
      </c>
      <c r="N125" s="539" t="s">
        <v>34</v>
      </c>
    </row>
    <row r="126" spans="1:18" ht="14.65" customHeight="1" x14ac:dyDescent="0.25">
      <c r="A126" s="50" t="s">
        <v>35</v>
      </c>
      <c r="B126" s="50" t="s">
        <v>298</v>
      </c>
      <c r="C126" s="50" t="s">
        <v>294</v>
      </c>
      <c r="D126" s="426">
        <v>348</v>
      </c>
      <c r="E126" s="201">
        <v>0</v>
      </c>
      <c r="F126" s="397">
        <v>0</v>
      </c>
      <c r="G126" s="539" t="s">
        <v>34</v>
      </c>
      <c r="H126" s="539" t="s">
        <v>2</v>
      </c>
      <c r="I126" s="539" t="s">
        <v>34</v>
      </c>
      <c r="J126" s="539" t="s">
        <v>34</v>
      </c>
      <c r="K126" s="539" t="s">
        <v>34</v>
      </c>
      <c r="L126" s="539" t="s">
        <v>34</v>
      </c>
      <c r="M126" s="539" t="s">
        <v>34</v>
      </c>
      <c r="N126" s="539" t="s">
        <v>34</v>
      </c>
    </row>
    <row r="127" spans="1:18" ht="14.65" customHeight="1" x14ac:dyDescent="0.25">
      <c r="A127" s="50" t="s">
        <v>35</v>
      </c>
      <c r="B127" s="50" t="s">
        <v>300</v>
      </c>
      <c r="C127" s="50" t="s">
        <v>294</v>
      </c>
      <c r="D127" s="426">
        <v>239</v>
      </c>
      <c r="E127" s="201">
        <v>0</v>
      </c>
      <c r="F127" s="397">
        <v>0</v>
      </c>
      <c r="G127" s="539" t="s">
        <v>34</v>
      </c>
      <c r="H127" s="539" t="s">
        <v>2</v>
      </c>
      <c r="I127" s="539" t="s">
        <v>34</v>
      </c>
      <c r="J127" s="539" t="s">
        <v>34</v>
      </c>
      <c r="K127" s="539" t="s">
        <v>2</v>
      </c>
      <c r="L127" s="539" t="s">
        <v>34</v>
      </c>
      <c r="M127" s="539" t="s">
        <v>2</v>
      </c>
      <c r="N127" s="539" t="s">
        <v>2</v>
      </c>
    </row>
    <row r="128" spans="1:18" ht="14.65" customHeight="1" x14ac:dyDescent="0.25">
      <c r="A128" s="50" t="s">
        <v>35</v>
      </c>
      <c r="B128" s="50" t="s">
        <v>304</v>
      </c>
      <c r="C128" s="50" t="s">
        <v>294</v>
      </c>
      <c r="D128" s="426">
        <v>266</v>
      </c>
      <c r="E128" s="201">
        <v>0</v>
      </c>
      <c r="F128" s="397">
        <v>0</v>
      </c>
      <c r="G128" s="539" t="s">
        <v>34</v>
      </c>
      <c r="H128" s="539" t="s">
        <v>2</v>
      </c>
      <c r="I128" s="539" t="s">
        <v>34</v>
      </c>
      <c r="J128" s="539" t="s">
        <v>34</v>
      </c>
      <c r="K128" s="539" t="s">
        <v>34</v>
      </c>
      <c r="L128" s="539" t="s">
        <v>34</v>
      </c>
      <c r="M128" s="539" t="s">
        <v>34</v>
      </c>
      <c r="N128" s="539" t="s">
        <v>34</v>
      </c>
    </row>
    <row r="129" spans="1:14" ht="14.65" customHeight="1" x14ac:dyDescent="0.25">
      <c r="A129" s="50" t="s">
        <v>35</v>
      </c>
      <c r="B129" s="50" t="s">
        <v>308</v>
      </c>
      <c r="C129" s="50" t="s">
        <v>294</v>
      </c>
      <c r="D129" s="426">
        <v>404</v>
      </c>
      <c r="E129" s="201">
        <v>0</v>
      </c>
      <c r="F129" s="397">
        <v>0</v>
      </c>
      <c r="G129" s="539" t="s">
        <v>34</v>
      </c>
      <c r="H129" s="539" t="s">
        <v>2</v>
      </c>
      <c r="I129" s="539" t="s">
        <v>34</v>
      </c>
      <c r="J129" s="539" t="s">
        <v>34</v>
      </c>
      <c r="K129" s="539" t="s">
        <v>34</v>
      </c>
      <c r="L129" s="539" t="s">
        <v>34</v>
      </c>
      <c r="M129" s="539" t="s">
        <v>34</v>
      </c>
      <c r="N129" s="539" t="s">
        <v>34</v>
      </c>
    </row>
    <row r="130" spans="1:14" ht="14.65" customHeight="1" x14ac:dyDescent="0.25">
      <c r="A130" s="480" t="s">
        <v>35</v>
      </c>
      <c r="B130" s="50" t="s">
        <v>310</v>
      </c>
      <c r="C130" s="480" t="s">
        <v>294</v>
      </c>
      <c r="D130" s="481">
        <v>334</v>
      </c>
      <c r="E130" s="201">
        <v>0</v>
      </c>
      <c r="F130" s="397">
        <v>0</v>
      </c>
      <c r="G130" s="539" t="s">
        <v>34</v>
      </c>
      <c r="H130" s="539" t="s">
        <v>34</v>
      </c>
      <c r="I130" s="539" t="s">
        <v>34</v>
      </c>
      <c r="J130" s="539" t="s">
        <v>34</v>
      </c>
      <c r="K130" s="539" t="s">
        <v>2</v>
      </c>
      <c r="L130" s="539" t="s">
        <v>34</v>
      </c>
      <c r="M130" s="539" t="s">
        <v>2</v>
      </c>
      <c r="N130" s="541" t="s">
        <v>514</v>
      </c>
    </row>
    <row r="131" spans="1:14" ht="14.65" customHeight="1" x14ac:dyDescent="0.25">
      <c r="A131" s="50" t="s">
        <v>35</v>
      </c>
      <c r="B131" s="50" t="s">
        <v>312</v>
      </c>
      <c r="C131" s="50" t="s">
        <v>252</v>
      </c>
      <c r="D131" s="426">
        <v>225</v>
      </c>
      <c r="E131" s="201">
        <v>0</v>
      </c>
      <c r="F131" s="397">
        <v>0</v>
      </c>
      <c r="G131" s="539" t="s">
        <v>34</v>
      </c>
      <c r="H131" s="539" t="s">
        <v>2</v>
      </c>
      <c r="I131" s="539" t="s">
        <v>34</v>
      </c>
      <c r="J131" s="539" t="s">
        <v>34</v>
      </c>
      <c r="K131" s="541" t="s">
        <v>514</v>
      </c>
      <c r="L131" s="539" t="s">
        <v>2</v>
      </c>
      <c r="M131" s="539" t="s">
        <v>2</v>
      </c>
      <c r="N131" s="539" t="s">
        <v>2</v>
      </c>
    </row>
    <row r="132" spans="1:14" ht="14.65" customHeight="1" x14ac:dyDescent="0.25">
      <c r="A132" s="482" t="s">
        <v>35</v>
      </c>
      <c r="B132" s="482" t="s">
        <v>315</v>
      </c>
      <c r="C132" s="482" t="s">
        <v>294</v>
      </c>
      <c r="D132" s="483">
        <v>554</v>
      </c>
      <c r="E132" s="201">
        <v>2</v>
      </c>
      <c r="F132" s="397">
        <f t="shared" si="17"/>
        <v>277</v>
      </c>
      <c r="G132" s="539" t="s">
        <v>34</v>
      </c>
      <c r="H132" s="539" t="s">
        <v>2</v>
      </c>
      <c r="I132" s="539" t="s">
        <v>34</v>
      </c>
      <c r="J132" s="539" t="s">
        <v>34</v>
      </c>
      <c r="K132" s="539" t="s">
        <v>34</v>
      </c>
      <c r="L132" s="539" t="s">
        <v>34</v>
      </c>
      <c r="M132" s="541" t="s">
        <v>514</v>
      </c>
      <c r="N132" s="541" t="s">
        <v>514</v>
      </c>
    </row>
    <row r="133" spans="1:14" ht="14.65" customHeight="1" x14ac:dyDescent="0.25">
      <c r="A133" s="50" t="s">
        <v>318</v>
      </c>
      <c r="B133" s="50" t="s">
        <v>320</v>
      </c>
      <c r="C133" s="50" t="s">
        <v>322</v>
      </c>
      <c r="D133" s="426">
        <v>229</v>
      </c>
      <c r="E133" s="201">
        <v>2</v>
      </c>
      <c r="F133" s="397">
        <f t="shared" si="17"/>
        <v>114.5</v>
      </c>
      <c r="G133" s="539" t="s">
        <v>34</v>
      </c>
      <c r="H133" s="539" t="s">
        <v>2</v>
      </c>
      <c r="I133" s="539" t="s">
        <v>34</v>
      </c>
      <c r="J133" s="539" t="s">
        <v>34</v>
      </c>
      <c r="K133" s="539" t="s">
        <v>2</v>
      </c>
      <c r="L133" s="539" t="s">
        <v>2</v>
      </c>
      <c r="M133" s="541" t="s">
        <v>514</v>
      </c>
      <c r="N133" s="541" t="s">
        <v>514</v>
      </c>
    </row>
    <row r="134" spans="1:14" ht="14.65" customHeight="1" x14ac:dyDescent="0.25">
      <c r="A134" s="50" t="s">
        <v>157</v>
      </c>
      <c r="B134" s="50" t="s">
        <v>326</v>
      </c>
      <c r="C134" s="50" t="s">
        <v>294</v>
      </c>
      <c r="D134" s="426">
        <v>269</v>
      </c>
      <c r="E134" s="201">
        <v>24</v>
      </c>
      <c r="F134" s="397">
        <f t="shared" si="17"/>
        <v>11.208333333333334</v>
      </c>
      <c r="G134" s="539" t="s">
        <v>34</v>
      </c>
      <c r="H134" s="539" t="s">
        <v>2</v>
      </c>
      <c r="I134" s="539" t="s">
        <v>34</v>
      </c>
      <c r="J134" s="539" t="s">
        <v>2</v>
      </c>
      <c r="K134" s="539" t="s">
        <v>34</v>
      </c>
      <c r="L134" s="539" t="s">
        <v>34</v>
      </c>
      <c r="M134" s="539" t="s">
        <v>2</v>
      </c>
      <c r="N134" s="541" t="s">
        <v>514</v>
      </c>
    </row>
    <row r="135" spans="1:14" ht="14.65" customHeight="1" x14ac:dyDescent="0.25">
      <c r="A135" s="50" t="s">
        <v>203</v>
      </c>
      <c r="B135" s="50" t="s">
        <v>331</v>
      </c>
      <c r="C135" s="50" t="s">
        <v>332</v>
      </c>
      <c r="D135" s="426">
        <v>210</v>
      </c>
      <c r="E135" s="201">
        <v>5</v>
      </c>
      <c r="F135" s="397">
        <f t="shared" si="17"/>
        <v>42</v>
      </c>
      <c r="G135" s="539" t="s">
        <v>34</v>
      </c>
      <c r="H135" s="539" t="s">
        <v>34</v>
      </c>
      <c r="I135" s="539" t="s">
        <v>34</v>
      </c>
      <c r="J135" s="539" t="s">
        <v>34</v>
      </c>
      <c r="K135" s="539" t="s">
        <v>2</v>
      </c>
      <c r="L135" s="539" t="s">
        <v>34</v>
      </c>
      <c r="M135" s="539" t="s">
        <v>34</v>
      </c>
      <c r="N135" s="539" t="s">
        <v>34</v>
      </c>
    </row>
    <row r="136" spans="1:14" ht="14.65" customHeight="1" x14ac:dyDescent="0.25">
      <c r="A136" s="50" t="s">
        <v>203</v>
      </c>
      <c r="B136" s="50" t="s">
        <v>336</v>
      </c>
      <c r="C136" s="50" t="s">
        <v>337</v>
      </c>
      <c r="D136" s="426">
        <v>436</v>
      </c>
      <c r="E136" s="201">
        <v>20</v>
      </c>
      <c r="F136" s="397">
        <f t="shared" si="17"/>
        <v>21.8</v>
      </c>
      <c r="G136" s="539" t="s">
        <v>34</v>
      </c>
      <c r="H136" s="539" t="s">
        <v>2</v>
      </c>
      <c r="I136" s="539" t="s">
        <v>34</v>
      </c>
      <c r="J136" s="539" t="s">
        <v>34</v>
      </c>
      <c r="K136" s="539" t="s">
        <v>2</v>
      </c>
      <c r="L136" s="539" t="s">
        <v>34</v>
      </c>
      <c r="M136" s="539" t="s">
        <v>34</v>
      </c>
      <c r="N136" s="539" t="s">
        <v>34</v>
      </c>
    </row>
    <row r="137" spans="1:14" ht="14.65" customHeight="1" x14ac:dyDescent="0.25">
      <c r="A137" s="50" t="s">
        <v>340</v>
      </c>
      <c r="B137" s="50" t="s">
        <v>342</v>
      </c>
      <c r="C137" s="468" t="s">
        <v>344</v>
      </c>
      <c r="D137" s="426">
        <v>173</v>
      </c>
      <c r="E137" s="201">
        <v>0</v>
      </c>
      <c r="F137" s="397">
        <v>0</v>
      </c>
      <c r="G137" s="541" t="s">
        <v>514</v>
      </c>
      <c r="H137" s="539" t="s">
        <v>2</v>
      </c>
      <c r="I137" s="539" t="s">
        <v>34</v>
      </c>
      <c r="J137" s="541" t="s">
        <v>514</v>
      </c>
      <c r="K137" s="541" t="s">
        <v>514</v>
      </c>
      <c r="L137" s="541" t="s">
        <v>514</v>
      </c>
      <c r="M137" s="541" t="s">
        <v>514</v>
      </c>
      <c r="N137" s="541" t="s">
        <v>514</v>
      </c>
    </row>
    <row r="138" spans="1:14" ht="14.65" customHeight="1" x14ac:dyDescent="0.25">
      <c r="A138" s="50" t="s">
        <v>209</v>
      </c>
      <c r="B138" s="50" t="s">
        <v>348</v>
      </c>
      <c r="C138" s="468" t="s">
        <v>349</v>
      </c>
      <c r="D138" s="426">
        <v>214</v>
      </c>
      <c r="E138" s="201">
        <v>24</v>
      </c>
      <c r="F138" s="397">
        <f t="shared" si="17"/>
        <v>8.9166666666666661</v>
      </c>
      <c r="G138" s="539" t="s">
        <v>34</v>
      </c>
      <c r="H138" s="539" t="s">
        <v>34</v>
      </c>
      <c r="I138" s="539" t="s">
        <v>34</v>
      </c>
      <c r="J138" s="539" t="s">
        <v>34</v>
      </c>
      <c r="K138" s="541" t="s">
        <v>514</v>
      </c>
      <c r="L138" s="541" t="s">
        <v>514</v>
      </c>
      <c r="M138" s="539" t="s">
        <v>34</v>
      </c>
      <c r="N138" s="541" t="s">
        <v>514</v>
      </c>
    </row>
    <row r="139" spans="1:14" ht="14.65" customHeight="1" x14ac:dyDescent="0.25">
      <c r="A139" s="50" t="s">
        <v>116</v>
      </c>
      <c r="B139" s="50" t="s">
        <v>353</v>
      </c>
      <c r="C139" s="468" t="s">
        <v>294</v>
      </c>
      <c r="D139" s="426">
        <v>43</v>
      </c>
      <c r="E139" s="201">
        <v>0</v>
      </c>
      <c r="F139" s="397">
        <v>0</v>
      </c>
      <c r="G139" s="539" t="s">
        <v>34</v>
      </c>
      <c r="H139" s="539" t="s">
        <v>2</v>
      </c>
      <c r="I139" s="539" t="s">
        <v>2</v>
      </c>
      <c r="J139" s="539" t="s">
        <v>2</v>
      </c>
      <c r="K139" s="541" t="s">
        <v>514</v>
      </c>
      <c r="L139" s="541" t="s">
        <v>514</v>
      </c>
      <c r="M139" s="541" t="s">
        <v>514</v>
      </c>
      <c r="N139" s="541" t="s">
        <v>514</v>
      </c>
    </row>
    <row r="140" spans="1:14" ht="14.65" customHeight="1" x14ac:dyDescent="0.25">
      <c r="A140" s="480" t="s">
        <v>116</v>
      </c>
      <c r="B140" s="50" t="s">
        <v>358</v>
      </c>
      <c r="C140" s="484" t="s">
        <v>294</v>
      </c>
      <c r="D140" s="481">
        <v>177</v>
      </c>
      <c r="E140" s="201">
        <v>1</v>
      </c>
      <c r="F140" s="397">
        <f t="shared" si="17"/>
        <v>177</v>
      </c>
      <c r="G140" s="539" t="s">
        <v>34</v>
      </c>
      <c r="H140" s="539" t="s">
        <v>34</v>
      </c>
      <c r="I140" s="539" t="s">
        <v>34</v>
      </c>
      <c r="J140" s="539" t="s">
        <v>2</v>
      </c>
      <c r="K140" s="539" t="s">
        <v>2</v>
      </c>
      <c r="L140" s="539" t="s">
        <v>2</v>
      </c>
      <c r="M140" s="539" t="s">
        <v>2</v>
      </c>
      <c r="N140" s="541" t="s">
        <v>514</v>
      </c>
    </row>
    <row r="141" spans="1:14" ht="14.65" customHeight="1" x14ac:dyDescent="0.25">
      <c r="A141" s="50" t="s">
        <v>61</v>
      </c>
      <c r="B141" s="50" t="s">
        <v>362</v>
      </c>
      <c r="C141" s="468" t="s">
        <v>337</v>
      </c>
      <c r="D141" s="426">
        <v>419</v>
      </c>
      <c r="E141" s="201">
        <v>0</v>
      </c>
      <c r="F141" s="397">
        <v>0</v>
      </c>
      <c r="G141" s="539" t="s">
        <v>34</v>
      </c>
      <c r="H141" s="539" t="s">
        <v>2</v>
      </c>
      <c r="I141" s="539" t="s">
        <v>34</v>
      </c>
      <c r="J141" s="539" t="s">
        <v>34</v>
      </c>
      <c r="K141" s="541" t="s">
        <v>514</v>
      </c>
      <c r="L141" s="541" t="s">
        <v>514</v>
      </c>
      <c r="M141" s="539" t="s">
        <v>34</v>
      </c>
      <c r="N141" s="539" t="s">
        <v>34</v>
      </c>
    </row>
    <row r="142" spans="1:14" ht="14.65" customHeight="1" x14ac:dyDescent="0.25">
      <c r="A142" s="482" t="s">
        <v>61</v>
      </c>
      <c r="B142" s="482" t="s">
        <v>366</v>
      </c>
      <c r="C142" s="485" t="s">
        <v>294</v>
      </c>
      <c r="D142" s="483">
        <v>94</v>
      </c>
      <c r="E142" s="201">
        <v>0</v>
      </c>
      <c r="F142" s="397">
        <v>0</v>
      </c>
      <c r="G142" s="539" t="s">
        <v>34</v>
      </c>
      <c r="H142" s="539" t="s">
        <v>34</v>
      </c>
      <c r="I142" s="539" t="s">
        <v>34</v>
      </c>
      <c r="J142" s="539" t="s">
        <v>34</v>
      </c>
      <c r="K142" s="541" t="s">
        <v>514</v>
      </c>
      <c r="L142" s="541" t="s">
        <v>514</v>
      </c>
      <c r="M142" s="539" t="s">
        <v>34</v>
      </c>
      <c r="N142" s="539" t="s">
        <v>34</v>
      </c>
    </row>
    <row r="143" spans="1:14" ht="14.65" customHeight="1" x14ac:dyDescent="0.25">
      <c r="A143" s="50" t="s">
        <v>61</v>
      </c>
      <c r="B143" s="50" t="s">
        <v>370</v>
      </c>
      <c r="C143" s="468" t="s">
        <v>372</v>
      </c>
      <c r="D143" s="426">
        <v>274</v>
      </c>
      <c r="E143" s="201">
        <v>0</v>
      </c>
      <c r="F143" s="397">
        <v>0</v>
      </c>
      <c r="G143" s="539" t="s">
        <v>34</v>
      </c>
      <c r="H143" s="539" t="s">
        <v>34</v>
      </c>
      <c r="I143" s="539" t="s">
        <v>34</v>
      </c>
      <c r="J143" s="539" t="s">
        <v>34</v>
      </c>
      <c r="K143" s="539" t="s">
        <v>2</v>
      </c>
      <c r="L143" s="539" t="s">
        <v>2</v>
      </c>
      <c r="M143" s="539" t="s">
        <v>34</v>
      </c>
      <c r="N143" s="539" t="s">
        <v>34</v>
      </c>
    </row>
    <row r="144" spans="1:14" ht="14.65" customHeight="1" x14ac:dyDescent="0.25">
      <c r="A144" s="50" t="s">
        <v>61</v>
      </c>
      <c r="B144" s="50" t="s">
        <v>376</v>
      </c>
      <c r="C144" s="468" t="s">
        <v>372</v>
      </c>
      <c r="D144" s="426">
        <v>349</v>
      </c>
      <c r="E144" s="201">
        <v>0</v>
      </c>
      <c r="F144" s="397">
        <v>0</v>
      </c>
      <c r="G144" s="539" t="s">
        <v>34</v>
      </c>
      <c r="H144" s="539" t="s">
        <v>34</v>
      </c>
      <c r="I144" s="539" t="s">
        <v>34</v>
      </c>
      <c r="J144" s="539" t="s">
        <v>34</v>
      </c>
      <c r="K144" s="539" t="s">
        <v>34</v>
      </c>
      <c r="L144" s="539" t="s">
        <v>34</v>
      </c>
      <c r="M144" s="539" t="s">
        <v>34</v>
      </c>
      <c r="N144" s="539" t="s">
        <v>34</v>
      </c>
    </row>
    <row r="145" spans="1:14" ht="14.65" customHeight="1" x14ac:dyDescent="0.25">
      <c r="A145" s="50" t="s">
        <v>61</v>
      </c>
      <c r="B145" s="50" t="s">
        <v>380</v>
      </c>
      <c r="C145" s="468" t="s">
        <v>337</v>
      </c>
      <c r="D145" s="426">
        <v>344</v>
      </c>
      <c r="E145" s="201">
        <v>0</v>
      </c>
      <c r="F145" s="397">
        <v>0</v>
      </c>
      <c r="G145" s="539" t="s">
        <v>34</v>
      </c>
      <c r="H145" s="539" t="s">
        <v>2</v>
      </c>
      <c r="I145" s="539" t="s">
        <v>34</v>
      </c>
      <c r="J145" s="539" t="s">
        <v>34</v>
      </c>
      <c r="K145" s="541" t="s">
        <v>514</v>
      </c>
      <c r="L145" s="541" t="s">
        <v>514</v>
      </c>
      <c r="M145" s="539" t="s">
        <v>34</v>
      </c>
      <c r="N145" s="539" t="s">
        <v>34</v>
      </c>
    </row>
    <row r="146" spans="1:14" ht="14.65" customHeight="1" x14ac:dyDescent="0.25">
      <c r="A146" s="50" t="s">
        <v>164</v>
      </c>
      <c r="B146" s="50" t="s">
        <v>385</v>
      </c>
      <c r="C146" s="468" t="s">
        <v>285</v>
      </c>
      <c r="D146" s="426">
        <v>191</v>
      </c>
      <c r="E146" s="201">
        <v>0</v>
      </c>
      <c r="F146" s="397">
        <v>0</v>
      </c>
      <c r="G146" s="539" t="s">
        <v>34</v>
      </c>
      <c r="H146" s="539" t="s">
        <v>2</v>
      </c>
      <c r="I146" s="539" t="s">
        <v>34</v>
      </c>
      <c r="J146" s="539" t="s">
        <v>2</v>
      </c>
      <c r="K146" s="539" t="s">
        <v>2</v>
      </c>
      <c r="L146" s="539" t="s">
        <v>34</v>
      </c>
      <c r="M146" s="539" t="s">
        <v>2</v>
      </c>
      <c r="N146" s="539" t="s">
        <v>2</v>
      </c>
    </row>
    <row r="147" spans="1:14" ht="14.65" customHeight="1" x14ac:dyDescent="0.25">
      <c r="A147" s="50" t="s">
        <v>164</v>
      </c>
      <c r="B147" s="50" t="s">
        <v>389</v>
      </c>
      <c r="C147" s="50" t="s">
        <v>285</v>
      </c>
      <c r="D147" s="426">
        <v>244</v>
      </c>
      <c r="E147" s="201">
        <v>0</v>
      </c>
      <c r="F147" s="397">
        <v>0</v>
      </c>
      <c r="G147" s="539" t="s">
        <v>34</v>
      </c>
      <c r="H147" s="539" t="s">
        <v>2</v>
      </c>
      <c r="I147" s="539" t="s">
        <v>34</v>
      </c>
      <c r="J147" s="539" t="s">
        <v>2</v>
      </c>
      <c r="K147" s="539" t="s">
        <v>2</v>
      </c>
      <c r="L147" s="539" t="s">
        <v>2</v>
      </c>
      <c r="M147" s="539" t="s">
        <v>34</v>
      </c>
      <c r="N147" s="539" t="s">
        <v>2</v>
      </c>
    </row>
    <row r="148" spans="1:14" ht="14.65" customHeight="1" x14ac:dyDescent="0.25">
      <c r="A148" s="50" t="s">
        <v>164</v>
      </c>
      <c r="B148" s="50" t="s">
        <v>394</v>
      </c>
      <c r="C148" s="468" t="s">
        <v>285</v>
      </c>
      <c r="D148" s="426">
        <v>366</v>
      </c>
      <c r="E148" s="201">
        <v>25</v>
      </c>
      <c r="F148" s="397">
        <f t="shared" si="17"/>
        <v>14.64</v>
      </c>
      <c r="G148" s="539" t="s">
        <v>34</v>
      </c>
      <c r="H148" s="539" t="s">
        <v>2</v>
      </c>
      <c r="I148" s="539" t="s">
        <v>34</v>
      </c>
      <c r="J148" s="539" t="s">
        <v>2</v>
      </c>
      <c r="K148" s="539" t="s">
        <v>2</v>
      </c>
      <c r="L148" s="539" t="s">
        <v>2</v>
      </c>
      <c r="M148" s="541" t="s">
        <v>514</v>
      </c>
      <c r="N148" s="541" t="s">
        <v>514</v>
      </c>
    </row>
    <row r="149" spans="1:14" ht="14.65" customHeight="1" x14ac:dyDescent="0.25">
      <c r="A149" s="50" t="s">
        <v>164</v>
      </c>
      <c r="B149" s="50" t="s">
        <v>398</v>
      </c>
      <c r="C149" s="468" t="s">
        <v>285</v>
      </c>
      <c r="D149" s="426">
        <v>359</v>
      </c>
      <c r="E149" s="201">
        <v>5</v>
      </c>
      <c r="F149" s="397">
        <f t="shared" si="17"/>
        <v>71.8</v>
      </c>
      <c r="G149" s="539" t="s">
        <v>34</v>
      </c>
      <c r="H149" s="539" t="s">
        <v>34</v>
      </c>
      <c r="I149" s="539" t="s">
        <v>34</v>
      </c>
      <c r="J149" s="539" t="s">
        <v>2</v>
      </c>
      <c r="K149" s="539" t="s">
        <v>2</v>
      </c>
      <c r="L149" s="539" t="s">
        <v>2</v>
      </c>
      <c r="M149" s="539" t="s">
        <v>2</v>
      </c>
      <c r="N149" s="539" t="s">
        <v>2</v>
      </c>
    </row>
    <row r="150" spans="1:14" ht="14.65" customHeight="1" x14ac:dyDescent="0.25">
      <c r="A150" s="480" t="s">
        <v>164</v>
      </c>
      <c r="B150" s="50" t="s">
        <v>402</v>
      </c>
      <c r="C150" s="484" t="s">
        <v>403</v>
      </c>
      <c r="D150" s="481">
        <v>308</v>
      </c>
      <c r="E150" s="201">
        <v>0</v>
      </c>
      <c r="F150" s="397">
        <v>0</v>
      </c>
      <c r="G150" s="539" t="s">
        <v>34</v>
      </c>
      <c r="H150" s="539" t="s">
        <v>34</v>
      </c>
      <c r="I150" s="539" t="s">
        <v>34</v>
      </c>
      <c r="J150" s="539" t="s">
        <v>2</v>
      </c>
      <c r="K150" s="541" t="s">
        <v>514</v>
      </c>
      <c r="L150" s="539" t="s">
        <v>34</v>
      </c>
      <c r="M150" s="539" t="s">
        <v>2</v>
      </c>
      <c r="N150" s="541" t="s">
        <v>514</v>
      </c>
    </row>
    <row r="151" spans="1:14" ht="14.65" customHeight="1" x14ac:dyDescent="0.25">
      <c r="A151" s="50" t="s">
        <v>164</v>
      </c>
      <c r="B151" s="50" t="s">
        <v>407</v>
      </c>
      <c r="C151" s="50" t="s">
        <v>285</v>
      </c>
      <c r="D151" s="426">
        <v>322</v>
      </c>
      <c r="E151" s="201">
        <v>0</v>
      </c>
      <c r="F151" s="397">
        <v>0</v>
      </c>
      <c r="G151" s="539" t="s">
        <v>34</v>
      </c>
      <c r="H151" s="539" t="s">
        <v>2</v>
      </c>
      <c r="I151" s="539" t="s">
        <v>34</v>
      </c>
      <c r="J151" s="539" t="s">
        <v>34</v>
      </c>
      <c r="K151" s="541" t="s">
        <v>514</v>
      </c>
      <c r="L151" s="541" t="s">
        <v>514</v>
      </c>
      <c r="M151" s="541" t="s">
        <v>514</v>
      </c>
      <c r="N151" s="541" t="s">
        <v>514</v>
      </c>
    </row>
    <row r="152" spans="1:14" ht="14.65" customHeight="1" x14ac:dyDescent="0.25">
      <c r="A152" s="482" t="s">
        <v>67</v>
      </c>
      <c r="B152" s="482" t="s">
        <v>411</v>
      </c>
      <c r="C152" s="482" t="s">
        <v>285</v>
      </c>
      <c r="D152" s="483">
        <v>294</v>
      </c>
      <c r="E152" s="201">
        <v>1</v>
      </c>
      <c r="F152" s="397">
        <f t="shared" si="17"/>
        <v>294</v>
      </c>
      <c r="G152" s="539" t="s">
        <v>34</v>
      </c>
      <c r="H152" s="539" t="s">
        <v>2</v>
      </c>
      <c r="I152" s="539" t="s">
        <v>34</v>
      </c>
      <c r="J152" s="539" t="s">
        <v>34</v>
      </c>
      <c r="K152" s="539" t="s">
        <v>2</v>
      </c>
      <c r="L152" s="539" t="s">
        <v>34</v>
      </c>
      <c r="M152" s="539" t="s">
        <v>34</v>
      </c>
      <c r="N152" s="539" t="s">
        <v>34</v>
      </c>
    </row>
    <row r="153" spans="1:14" ht="14.65" customHeight="1" x14ac:dyDescent="0.25">
      <c r="A153" s="50" t="s">
        <v>67</v>
      </c>
      <c r="B153" s="50" t="s">
        <v>413</v>
      </c>
      <c r="C153" s="50" t="s">
        <v>285</v>
      </c>
      <c r="D153" s="426">
        <v>286</v>
      </c>
      <c r="E153" s="201">
        <v>1</v>
      </c>
      <c r="F153" s="397">
        <f t="shared" si="17"/>
        <v>286</v>
      </c>
      <c r="G153" s="539" t="s">
        <v>34</v>
      </c>
      <c r="H153" s="539" t="s">
        <v>2</v>
      </c>
      <c r="I153" s="539" t="s">
        <v>34</v>
      </c>
      <c r="J153" s="539" t="s">
        <v>34</v>
      </c>
      <c r="K153" s="539" t="s">
        <v>2</v>
      </c>
      <c r="L153" s="539" t="s">
        <v>34</v>
      </c>
      <c r="M153" s="539" t="s">
        <v>34</v>
      </c>
      <c r="N153" s="539" t="s">
        <v>34</v>
      </c>
    </row>
    <row r="154" spans="1:14" ht="14.65" customHeight="1" x14ac:dyDescent="0.25">
      <c r="A154" s="50" t="s">
        <v>67</v>
      </c>
      <c r="B154" s="50" t="s">
        <v>415</v>
      </c>
      <c r="C154" s="486" t="s">
        <v>285</v>
      </c>
      <c r="D154" s="426">
        <v>290</v>
      </c>
      <c r="E154" s="201">
        <v>0</v>
      </c>
      <c r="F154" s="397">
        <v>0</v>
      </c>
      <c r="G154" s="539" t="s">
        <v>34</v>
      </c>
      <c r="H154" s="539" t="s">
        <v>2</v>
      </c>
      <c r="I154" s="539" t="s">
        <v>34</v>
      </c>
      <c r="J154" s="539" t="s">
        <v>34</v>
      </c>
      <c r="K154" s="539" t="s">
        <v>2</v>
      </c>
      <c r="L154" s="539" t="s">
        <v>34</v>
      </c>
      <c r="M154" s="539" t="s">
        <v>34</v>
      </c>
      <c r="N154" s="539" t="s">
        <v>34</v>
      </c>
    </row>
    <row r="155" spans="1:14" ht="14.65" customHeight="1" x14ac:dyDescent="0.25">
      <c r="A155" s="50" t="s">
        <v>67</v>
      </c>
      <c r="B155" s="50" t="s">
        <v>417</v>
      </c>
      <c r="C155" s="486" t="s">
        <v>285</v>
      </c>
      <c r="D155" s="426">
        <v>18</v>
      </c>
      <c r="E155" s="201">
        <v>0</v>
      </c>
      <c r="F155" s="397">
        <v>0</v>
      </c>
      <c r="G155" s="539" t="s">
        <v>34</v>
      </c>
      <c r="H155" s="539" t="s">
        <v>2</v>
      </c>
      <c r="I155" s="539" t="s">
        <v>34</v>
      </c>
      <c r="J155" s="539" t="s">
        <v>34</v>
      </c>
      <c r="K155" s="539" t="s">
        <v>2</v>
      </c>
      <c r="L155" s="539" t="s">
        <v>34</v>
      </c>
      <c r="M155" s="539" t="s">
        <v>34</v>
      </c>
      <c r="N155" s="539" t="s">
        <v>34</v>
      </c>
    </row>
    <row r="156" spans="1:14" ht="14.65" customHeight="1" x14ac:dyDescent="0.25">
      <c r="A156" s="50" t="s">
        <v>418</v>
      </c>
      <c r="B156" s="50" t="s">
        <v>420</v>
      </c>
      <c r="C156" s="468" t="s">
        <v>422</v>
      </c>
      <c r="D156" s="426">
        <v>195</v>
      </c>
      <c r="E156" s="201">
        <v>2</v>
      </c>
      <c r="F156" s="397">
        <f t="shared" si="17"/>
        <v>97.5</v>
      </c>
      <c r="G156" s="539" t="s">
        <v>34</v>
      </c>
      <c r="H156" s="539" t="s">
        <v>2</v>
      </c>
      <c r="I156" s="539" t="s">
        <v>34</v>
      </c>
      <c r="J156" s="539" t="s">
        <v>2</v>
      </c>
      <c r="K156" s="539" t="s">
        <v>2</v>
      </c>
      <c r="L156" s="539" t="s">
        <v>2</v>
      </c>
      <c r="M156" s="539" t="s">
        <v>2</v>
      </c>
      <c r="N156" s="539" t="s">
        <v>2</v>
      </c>
    </row>
    <row r="157" spans="1:14" ht="14.65" customHeight="1" x14ac:dyDescent="0.25">
      <c r="A157" s="50" t="s">
        <v>73</v>
      </c>
      <c r="B157" s="50" t="s">
        <v>426</v>
      </c>
      <c r="C157" s="468" t="s">
        <v>403</v>
      </c>
      <c r="D157" s="426">
        <v>255</v>
      </c>
      <c r="E157" s="201">
        <v>25</v>
      </c>
      <c r="F157" s="397">
        <f t="shared" si="17"/>
        <v>10.199999999999999</v>
      </c>
      <c r="G157" s="539" t="s">
        <v>2</v>
      </c>
      <c r="H157" s="539" t="s">
        <v>2</v>
      </c>
      <c r="I157" s="539" t="s">
        <v>34</v>
      </c>
      <c r="J157" s="539" t="s">
        <v>2</v>
      </c>
      <c r="K157" s="539" t="s">
        <v>2</v>
      </c>
      <c r="L157" s="539" t="s">
        <v>34</v>
      </c>
      <c r="M157" s="539" t="s">
        <v>2</v>
      </c>
      <c r="N157" s="539" t="s">
        <v>2</v>
      </c>
    </row>
    <row r="158" spans="1:14" ht="14.65" customHeight="1" x14ac:dyDescent="0.25">
      <c r="A158" s="50" t="s">
        <v>79</v>
      </c>
      <c r="B158" s="50" t="s">
        <v>431</v>
      </c>
      <c r="C158" s="468" t="s">
        <v>285</v>
      </c>
      <c r="D158" s="426">
        <v>321</v>
      </c>
      <c r="E158" s="201">
        <v>0</v>
      </c>
      <c r="F158" s="397">
        <v>0</v>
      </c>
      <c r="G158" s="539" t="s">
        <v>34</v>
      </c>
      <c r="H158" s="539" t="s">
        <v>34</v>
      </c>
      <c r="I158" s="539" t="s">
        <v>34</v>
      </c>
      <c r="J158" s="539" t="s">
        <v>34</v>
      </c>
      <c r="K158" s="539" t="s">
        <v>34</v>
      </c>
      <c r="L158" s="539" t="s">
        <v>34</v>
      </c>
      <c r="M158" s="539" t="s">
        <v>34</v>
      </c>
      <c r="N158" s="539" t="s">
        <v>34</v>
      </c>
    </row>
    <row r="159" spans="1:14" ht="14.65" customHeight="1" x14ac:dyDescent="0.25">
      <c r="A159" s="50" t="s">
        <v>79</v>
      </c>
      <c r="B159" s="50" t="s">
        <v>300</v>
      </c>
      <c r="C159" s="468" t="s">
        <v>285</v>
      </c>
      <c r="D159" s="426">
        <v>316</v>
      </c>
      <c r="E159" s="201">
        <v>6</v>
      </c>
      <c r="F159" s="397">
        <f t="shared" si="17"/>
        <v>52.666666666666664</v>
      </c>
      <c r="G159" s="539" t="s">
        <v>34</v>
      </c>
      <c r="H159" s="539" t="s">
        <v>34</v>
      </c>
      <c r="I159" s="539" t="s">
        <v>34</v>
      </c>
      <c r="J159" s="539" t="s">
        <v>2</v>
      </c>
      <c r="K159" s="541" t="s">
        <v>514</v>
      </c>
      <c r="L159" s="541" t="s">
        <v>514</v>
      </c>
      <c r="M159" s="539" t="s">
        <v>34</v>
      </c>
      <c r="N159" s="541" t="s">
        <v>514</v>
      </c>
    </row>
    <row r="160" spans="1:14" ht="14.65" customHeight="1" x14ac:dyDescent="0.25">
      <c r="A160" s="480" t="s">
        <v>79</v>
      </c>
      <c r="B160" s="50" t="s">
        <v>438</v>
      </c>
      <c r="C160" s="484" t="s">
        <v>285</v>
      </c>
      <c r="D160" s="481">
        <v>330</v>
      </c>
      <c r="E160" s="201">
        <v>0</v>
      </c>
      <c r="F160" s="397">
        <v>0</v>
      </c>
      <c r="G160" s="539" t="s">
        <v>34</v>
      </c>
      <c r="H160" s="539" t="s">
        <v>2</v>
      </c>
      <c r="I160" s="539" t="s">
        <v>34</v>
      </c>
      <c r="J160" s="539" t="s">
        <v>34</v>
      </c>
      <c r="K160" s="541" t="s">
        <v>514</v>
      </c>
      <c r="L160" s="541" t="s">
        <v>514</v>
      </c>
      <c r="M160" s="541" t="s">
        <v>514</v>
      </c>
      <c r="N160" s="539" t="s">
        <v>2</v>
      </c>
    </row>
    <row r="161" spans="1:18" ht="14.65" customHeight="1" x14ac:dyDescent="0.25">
      <c r="A161" s="50" t="s">
        <v>239</v>
      </c>
      <c r="B161" s="50" t="s">
        <v>442</v>
      </c>
      <c r="C161" s="468" t="s">
        <v>285</v>
      </c>
      <c r="D161" s="426">
        <v>33</v>
      </c>
      <c r="E161" s="201">
        <v>0</v>
      </c>
      <c r="F161" s="397">
        <v>0</v>
      </c>
      <c r="G161" s="539" t="s">
        <v>34</v>
      </c>
      <c r="H161" s="539" t="s">
        <v>2</v>
      </c>
      <c r="I161" s="539" t="s">
        <v>34</v>
      </c>
      <c r="J161" s="539" t="s">
        <v>34</v>
      </c>
      <c r="K161" s="539" t="s">
        <v>2</v>
      </c>
      <c r="L161" s="539" t="s">
        <v>34</v>
      </c>
      <c r="M161" s="539" t="s">
        <v>34</v>
      </c>
      <c r="N161" s="539" t="s">
        <v>34</v>
      </c>
    </row>
    <row r="162" spans="1:18" ht="14.65" customHeight="1" x14ac:dyDescent="0.25">
      <c r="A162" s="482" t="s">
        <v>239</v>
      </c>
      <c r="B162" s="482" t="s">
        <v>447</v>
      </c>
      <c r="C162" s="485" t="s">
        <v>285</v>
      </c>
      <c r="D162" s="483">
        <v>318</v>
      </c>
      <c r="E162" s="201">
        <v>0</v>
      </c>
      <c r="F162" s="397">
        <v>0</v>
      </c>
      <c r="G162" s="539" t="s">
        <v>34</v>
      </c>
      <c r="H162" s="539" t="s">
        <v>34</v>
      </c>
      <c r="I162" s="539" t="s">
        <v>34</v>
      </c>
      <c r="J162" s="539" t="s">
        <v>34</v>
      </c>
      <c r="K162" s="539" t="s">
        <v>34</v>
      </c>
      <c r="L162" s="539" t="s">
        <v>34</v>
      </c>
      <c r="M162" s="539" t="s">
        <v>34</v>
      </c>
      <c r="N162" s="539" t="s">
        <v>34</v>
      </c>
    </row>
    <row r="163" spans="1:18" ht="14.65" customHeight="1" x14ac:dyDescent="0.25">
      <c r="A163" s="50" t="s">
        <v>239</v>
      </c>
      <c r="B163" s="50" t="s">
        <v>342</v>
      </c>
      <c r="C163" s="468" t="s">
        <v>285</v>
      </c>
      <c r="D163" s="426">
        <v>319</v>
      </c>
      <c r="E163" s="201">
        <v>2</v>
      </c>
      <c r="F163" s="397">
        <f t="shared" si="17"/>
        <v>159.5</v>
      </c>
      <c r="G163" s="539" t="s">
        <v>34</v>
      </c>
      <c r="H163" s="539" t="s">
        <v>2</v>
      </c>
      <c r="I163" s="539" t="s">
        <v>34</v>
      </c>
      <c r="J163" s="539" t="s">
        <v>34</v>
      </c>
      <c r="K163" s="539" t="s">
        <v>34</v>
      </c>
      <c r="L163" s="539" t="s">
        <v>34</v>
      </c>
      <c r="M163" s="539" t="s">
        <v>34</v>
      </c>
      <c r="N163" s="539" t="s">
        <v>34</v>
      </c>
    </row>
    <row r="164" spans="1:18" ht="14.65" customHeight="1" x14ac:dyDescent="0.25">
      <c r="A164" s="50" t="s">
        <v>239</v>
      </c>
      <c r="B164" s="50" t="s">
        <v>454</v>
      </c>
      <c r="C164" s="468" t="s">
        <v>285</v>
      </c>
      <c r="D164" s="426">
        <v>355</v>
      </c>
      <c r="E164" s="201">
        <v>0</v>
      </c>
      <c r="F164" s="397">
        <v>0</v>
      </c>
      <c r="G164" s="539" t="s">
        <v>34</v>
      </c>
      <c r="H164" s="539" t="s">
        <v>2</v>
      </c>
      <c r="I164" s="539" t="s">
        <v>34</v>
      </c>
      <c r="J164" s="539" t="s">
        <v>34</v>
      </c>
      <c r="K164" s="539" t="s">
        <v>2</v>
      </c>
      <c r="L164" s="539" t="s">
        <v>34</v>
      </c>
      <c r="M164" s="539" t="s">
        <v>34</v>
      </c>
      <c r="N164" s="539" t="s">
        <v>34</v>
      </c>
    </row>
    <row r="165" spans="1:18" ht="14.65" customHeight="1" x14ac:dyDescent="0.25">
      <c r="A165" s="50" t="s">
        <v>239</v>
      </c>
      <c r="B165" s="50" t="s">
        <v>458</v>
      </c>
      <c r="C165" s="468" t="s">
        <v>285</v>
      </c>
      <c r="D165" s="426">
        <v>192</v>
      </c>
      <c r="E165" s="201">
        <v>1</v>
      </c>
      <c r="F165" s="397">
        <f t="shared" si="17"/>
        <v>192</v>
      </c>
      <c r="G165" s="539" t="s">
        <v>34</v>
      </c>
      <c r="H165" s="539" t="s">
        <v>34</v>
      </c>
      <c r="I165" s="539" t="s">
        <v>34</v>
      </c>
      <c r="J165" s="539" t="s">
        <v>34</v>
      </c>
      <c r="K165" s="539" t="s">
        <v>34</v>
      </c>
      <c r="L165" s="539" t="s">
        <v>34</v>
      </c>
      <c r="M165" s="539" t="s">
        <v>34</v>
      </c>
      <c r="N165" s="539" t="s">
        <v>34</v>
      </c>
    </row>
    <row r="166" spans="1:18" ht="14.65" customHeight="1" x14ac:dyDescent="0.25">
      <c r="A166" s="50" t="s">
        <v>103</v>
      </c>
      <c r="B166" s="50" t="s">
        <v>463</v>
      </c>
      <c r="C166" s="468" t="s">
        <v>464</v>
      </c>
      <c r="D166" s="426">
        <v>151</v>
      </c>
      <c r="E166" s="201">
        <v>0</v>
      </c>
      <c r="F166" s="397">
        <v>0</v>
      </c>
      <c r="G166" s="539" t="s">
        <v>34</v>
      </c>
      <c r="H166" s="539" t="s">
        <v>34</v>
      </c>
      <c r="I166" s="539" t="s">
        <v>34</v>
      </c>
      <c r="J166" s="539" t="s">
        <v>2</v>
      </c>
      <c r="K166" s="539" t="s">
        <v>2</v>
      </c>
      <c r="L166" s="539" t="s">
        <v>2</v>
      </c>
      <c r="M166" s="539" t="s">
        <v>2</v>
      </c>
      <c r="N166" s="539" t="s">
        <v>2</v>
      </c>
    </row>
    <row r="167" spans="1:18" ht="14.65" customHeight="1" x14ac:dyDescent="0.25">
      <c r="A167" s="50" t="s">
        <v>103</v>
      </c>
      <c r="B167" s="50" t="s">
        <v>466</v>
      </c>
      <c r="C167" s="468" t="s">
        <v>322</v>
      </c>
      <c r="D167" s="426">
        <v>158</v>
      </c>
      <c r="E167" s="201">
        <v>0</v>
      </c>
      <c r="F167" s="397">
        <v>0</v>
      </c>
      <c r="G167" s="539" t="s">
        <v>34</v>
      </c>
      <c r="H167" s="539" t="s">
        <v>34</v>
      </c>
      <c r="I167" s="539" t="s">
        <v>34</v>
      </c>
      <c r="J167" s="539" t="s">
        <v>2</v>
      </c>
      <c r="K167" s="539" t="s">
        <v>2</v>
      </c>
      <c r="L167" s="539" t="s">
        <v>2</v>
      </c>
      <c r="M167" s="539" t="s">
        <v>2</v>
      </c>
      <c r="N167" s="539" t="s">
        <v>2</v>
      </c>
    </row>
    <row r="168" spans="1:18" ht="14.65" customHeight="1" x14ac:dyDescent="0.25">
      <c r="A168" s="50" t="s">
        <v>103</v>
      </c>
      <c r="B168" s="50" t="s">
        <v>468</v>
      </c>
      <c r="C168" s="468" t="s">
        <v>332</v>
      </c>
      <c r="D168" s="426">
        <v>158</v>
      </c>
      <c r="E168" s="539">
        <v>0</v>
      </c>
      <c r="F168" s="397">
        <v>0</v>
      </c>
      <c r="G168" s="539" t="s">
        <v>34</v>
      </c>
      <c r="H168" s="539" t="s">
        <v>34</v>
      </c>
      <c r="I168" s="539" t="s">
        <v>34</v>
      </c>
      <c r="J168" s="539" t="s">
        <v>2</v>
      </c>
      <c r="K168" s="539" t="s">
        <v>2</v>
      </c>
      <c r="L168" s="539" t="s">
        <v>2</v>
      </c>
      <c r="M168" s="539" t="s">
        <v>2</v>
      </c>
      <c r="N168" s="539" t="s">
        <v>2</v>
      </c>
    </row>
    <row r="169" spans="1:18" ht="14.65" customHeight="1" x14ac:dyDescent="0.25">
      <c r="A169" s="50" t="s">
        <v>109</v>
      </c>
      <c r="B169" s="50" t="s">
        <v>470</v>
      </c>
      <c r="C169" s="468" t="s">
        <v>349</v>
      </c>
      <c r="D169" s="426">
        <v>320</v>
      </c>
      <c r="E169" s="201">
        <v>9</v>
      </c>
      <c r="F169" s="397">
        <f t="shared" si="17"/>
        <v>35.555555555555557</v>
      </c>
      <c r="G169" s="539" t="s">
        <v>34</v>
      </c>
      <c r="H169" s="539" t="s">
        <v>34</v>
      </c>
      <c r="I169" s="539" t="s">
        <v>34</v>
      </c>
      <c r="J169" s="539" t="s">
        <v>34</v>
      </c>
      <c r="K169" s="539" t="s">
        <v>2</v>
      </c>
      <c r="L169" s="539" t="s">
        <v>2</v>
      </c>
      <c r="M169" s="539" t="s">
        <v>2</v>
      </c>
      <c r="N169" s="539" t="s">
        <v>2</v>
      </c>
    </row>
    <row r="170" spans="1:18" s="410" customFormat="1" ht="14.65" customHeight="1" x14ac:dyDescent="0.25">
      <c r="A170" s="449"/>
      <c r="B170" s="450"/>
      <c r="C170" s="451" t="s">
        <v>6</v>
      </c>
      <c r="D170" s="452">
        <f>SUM(D122:D169)</f>
        <v>12973</v>
      </c>
      <c r="E170" s="452">
        <f>SUM(E122:E169)</f>
        <v>157</v>
      </c>
      <c r="F170" s="472"/>
      <c r="G170" s="542">
        <v>46</v>
      </c>
      <c r="H170" s="542">
        <v>19</v>
      </c>
      <c r="I170" s="542">
        <v>47</v>
      </c>
      <c r="J170" s="542">
        <v>31</v>
      </c>
      <c r="K170" s="542">
        <v>11</v>
      </c>
      <c r="L170" s="542">
        <v>25</v>
      </c>
      <c r="M170" s="542">
        <v>25</v>
      </c>
      <c r="N170" s="542">
        <v>22</v>
      </c>
      <c r="P170"/>
      <c r="Q170"/>
      <c r="R170"/>
    </row>
    <row r="171" spans="1:18" s="419" customFormat="1" ht="14.65" customHeight="1" x14ac:dyDescent="0.25">
      <c r="A171" s="456"/>
      <c r="B171" s="457"/>
      <c r="C171" s="458" t="s">
        <v>7</v>
      </c>
      <c r="D171" s="452">
        <f>AVERAGE(D122:D169)</f>
        <v>270.27083333333331</v>
      </c>
      <c r="E171" s="477">
        <f>AVERAGE(E122:E169)</f>
        <v>3.2708333333333335</v>
      </c>
      <c r="F171" s="472">
        <f>AVERAGE(F122:F169)</f>
        <v>50.297650462962963</v>
      </c>
      <c r="G171" s="542"/>
      <c r="H171" s="542"/>
      <c r="I171" s="542"/>
      <c r="J171" s="542"/>
      <c r="K171" s="542"/>
      <c r="L171" s="542"/>
      <c r="M171" s="542"/>
      <c r="N171" s="542"/>
      <c r="P171"/>
      <c r="Q171"/>
      <c r="R171"/>
    </row>
    <row r="172" spans="1:18" s="419" customFormat="1" ht="14.65" customHeight="1" x14ac:dyDescent="0.25">
      <c r="A172" s="456"/>
      <c r="B172" s="457"/>
      <c r="C172" s="458" t="s">
        <v>8</v>
      </c>
      <c r="D172" s="452">
        <f>MEDIAN(D122:D169)</f>
        <v>288</v>
      </c>
      <c r="E172" s="477">
        <f>MEDIAN(E122:E169)</f>
        <v>0</v>
      </c>
      <c r="F172" s="477">
        <f>MEDIAN(F122:F169)</f>
        <v>0</v>
      </c>
      <c r="G172" s="542"/>
      <c r="H172" s="542"/>
      <c r="I172" s="542"/>
      <c r="J172" s="542"/>
      <c r="K172" s="542"/>
      <c r="L172" s="542"/>
      <c r="M172" s="542"/>
      <c r="N172" s="542"/>
      <c r="P172"/>
      <c r="Q172"/>
      <c r="R172"/>
    </row>
    <row r="173" spans="1:18" s="419" customFormat="1" ht="14.65" customHeight="1" x14ac:dyDescent="0.25">
      <c r="A173" s="463"/>
      <c r="B173" s="464"/>
      <c r="C173" s="458" t="s">
        <v>482</v>
      </c>
      <c r="D173" s="476"/>
      <c r="E173" s="452"/>
      <c r="F173" s="477"/>
      <c r="G173" s="544">
        <f t="shared" ref="G173:N173" si="18">+G170/G121</f>
        <v>0.97872340425531912</v>
      </c>
      <c r="H173" s="544">
        <f t="shared" si="18"/>
        <v>0.39583333333333331</v>
      </c>
      <c r="I173" s="544">
        <f t="shared" si="18"/>
        <v>0.97916666666666663</v>
      </c>
      <c r="J173" s="544">
        <f t="shared" si="18"/>
        <v>0.65957446808510634</v>
      </c>
      <c r="K173" s="544">
        <f t="shared" si="18"/>
        <v>0.31428571428571428</v>
      </c>
      <c r="L173" s="544">
        <f t="shared" si="18"/>
        <v>0.67567567567567566</v>
      </c>
      <c r="M173" s="544">
        <f t="shared" si="18"/>
        <v>0.625</v>
      </c>
      <c r="N173" s="544">
        <f t="shared" si="18"/>
        <v>0.62857142857142856</v>
      </c>
      <c r="P173"/>
      <c r="Q173"/>
      <c r="R173"/>
    </row>
    <row r="174" spans="1:18" x14ac:dyDescent="0.25">
      <c r="C174" s="70"/>
    </row>
    <row r="175" spans="1:18" x14ac:dyDescent="0.25">
      <c r="C175" s="70"/>
    </row>
  </sheetData>
  <mergeCells count="59">
    <mergeCell ref="M119:M120"/>
    <mergeCell ref="N119:N120"/>
    <mergeCell ref="A121:C121"/>
    <mergeCell ref="A105:C105"/>
    <mergeCell ref="E119:E120"/>
    <mergeCell ref="F119:F120"/>
    <mergeCell ref="G119:G120"/>
    <mergeCell ref="H119:H120"/>
    <mergeCell ref="I119:L119"/>
    <mergeCell ref="M79:M80"/>
    <mergeCell ref="N79:N80"/>
    <mergeCell ref="A81:C81"/>
    <mergeCell ref="E103:E104"/>
    <mergeCell ref="F103:F104"/>
    <mergeCell ref="G103:G104"/>
    <mergeCell ref="H103:H104"/>
    <mergeCell ref="I103:L103"/>
    <mergeCell ref="M103:M104"/>
    <mergeCell ref="N103:N104"/>
    <mergeCell ref="A67:C67"/>
    <mergeCell ref="E79:E80"/>
    <mergeCell ref="F79:F80"/>
    <mergeCell ref="G79:G80"/>
    <mergeCell ref="H79:H80"/>
    <mergeCell ref="I79:L79"/>
    <mergeCell ref="M48:M49"/>
    <mergeCell ref="N48:N49"/>
    <mergeCell ref="A50:C50"/>
    <mergeCell ref="E65:E66"/>
    <mergeCell ref="F65:F66"/>
    <mergeCell ref="G65:G66"/>
    <mergeCell ref="H65:H66"/>
    <mergeCell ref="I65:L65"/>
    <mergeCell ref="M65:M66"/>
    <mergeCell ref="N65:N66"/>
    <mergeCell ref="A25:C25"/>
    <mergeCell ref="E48:E49"/>
    <mergeCell ref="F48:F49"/>
    <mergeCell ref="G48:G49"/>
    <mergeCell ref="H48:H49"/>
    <mergeCell ref="I48:L48"/>
    <mergeCell ref="N18:N19"/>
    <mergeCell ref="A20:C20"/>
    <mergeCell ref="E23:E24"/>
    <mergeCell ref="F23:F24"/>
    <mergeCell ref="G23:G24"/>
    <mergeCell ref="H23:H24"/>
    <mergeCell ref="I23:L23"/>
    <mergeCell ref="M23:M24"/>
    <mergeCell ref="N23:N24"/>
    <mergeCell ref="F5:M5"/>
    <mergeCell ref="B14:C14"/>
    <mergeCell ref="B15:C15"/>
    <mergeCell ref="E18:E19"/>
    <mergeCell ref="F18:F19"/>
    <mergeCell ref="G18:G19"/>
    <mergeCell ref="H18:H19"/>
    <mergeCell ref="I18:L18"/>
    <mergeCell ref="M18:M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9FA6A-C5E2-4C64-B8EE-68A2086F903B}">
  <dimension ref="A1:K175"/>
  <sheetViews>
    <sheetView workbookViewId="0">
      <pane ySplit="20" topLeftCell="A21" activePane="bottomLeft" state="frozen"/>
      <selection pane="bottomLeft" activeCell="A21" sqref="A21:XFD21"/>
    </sheetView>
  </sheetViews>
  <sheetFormatPr defaultRowHeight="15" x14ac:dyDescent="0.25"/>
  <cols>
    <col min="1" max="1" width="14" customWidth="1"/>
    <col min="2" max="2" width="45.5703125" customWidth="1"/>
    <col min="3" max="3" width="9.42578125" customWidth="1"/>
    <col min="4" max="4" width="10.85546875" customWidth="1"/>
    <col min="5" max="7" width="11.140625" customWidth="1"/>
    <col min="8" max="8" width="15.140625" customWidth="1"/>
    <col min="9" max="9" width="12" customWidth="1"/>
  </cols>
  <sheetData>
    <row r="1" spans="1:11" s="5" customFormat="1" ht="15.75" x14ac:dyDescent="0.25">
      <c r="A1" s="1" t="s">
        <v>0</v>
      </c>
      <c r="B1" s="2"/>
      <c r="C1"/>
      <c r="D1"/>
      <c r="E1"/>
      <c r="F1"/>
      <c r="G1"/>
      <c r="H1" s="188"/>
      <c r="I1" s="99"/>
    </row>
    <row r="2" spans="1:11" s="212" customFormat="1" ht="15.75" x14ac:dyDescent="0.25">
      <c r="A2" s="1" t="s">
        <v>558</v>
      </c>
      <c r="D2" s="213"/>
      <c r="E2" s="213"/>
      <c r="F2" s="213"/>
      <c r="G2" s="213"/>
      <c r="H2" s="129"/>
      <c r="I2" s="551"/>
    </row>
    <row r="3" spans="1:11" s="13" customFormat="1" ht="12.75" x14ac:dyDescent="0.2">
      <c r="A3" s="104" t="s">
        <v>476</v>
      </c>
      <c r="D3" s="24"/>
      <c r="E3" s="24"/>
      <c r="F3" s="24"/>
      <c r="G3" s="24"/>
      <c r="H3" s="107"/>
      <c r="I3" s="551"/>
    </row>
    <row r="4" spans="1:11" s="13" customFormat="1" ht="12.75" x14ac:dyDescent="0.2">
      <c r="B4" s="212"/>
      <c r="D4" s="24"/>
      <c r="E4" s="24"/>
      <c r="F4" s="215"/>
      <c r="G4" s="24"/>
      <c r="H4" s="107"/>
      <c r="I4" s="107"/>
      <c r="J4" s="24"/>
    </row>
    <row r="5" spans="1:11" s="13" customFormat="1" ht="26.25" customHeight="1" x14ac:dyDescent="0.25">
      <c r="A5" s="7" t="s">
        <v>3</v>
      </c>
      <c r="B5" s="552"/>
      <c r="C5" s="553"/>
      <c r="D5" s="554"/>
      <c r="E5" s="555" t="s">
        <v>559</v>
      </c>
      <c r="F5" s="556"/>
      <c r="G5" s="111"/>
      <c r="H5" s="557" t="s">
        <v>560</v>
      </c>
    </row>
    <row r="6" spans="1:11" s="13" customFormat="1" ht="25.5" x14ac:dyDescent="0.2">
      <c r="B6" s="558" t="s">
        <v>5</v>
      </c>
      <c r="C6" s="559"/>
      <c r="D6" s="560"/>
      <c r="E6" s="233" t="s">
        <v>561</v>
      </c>
      <c r="F6" s="233" t="s">
        <v>562</v>
      </c>
      <c r="G6" s="233" t="s">
        <v>563</v>
      </c>
      <c r="H6" s="561"/>
    </row>
    <row r="7" spans="1:11" s="13" customFormat="1" x14ac:dyDescent="0.25">
      <c r="B7" s="562" t="s">
        <v>9</v>
      </c>
      <c r="C7" s="563"/>
      <c r="D7" s="564"/>
      <c r="E7" s="122">
        <f>E44</f>
        <v>1</v>
      </c>
      <c r="F7" s="122">
        <f>F44</f>
        <v>0</v>
      </c>
      <c r="G7" s="122">
        <f>G44</f>
        <v>0</v>
      </c>
      <c r="H7" s="565">
        <f>H42</f>
        <v>5.2307692307692308</v>
      </c>
    </row>
    <row r="8" spans="1:11" s="13" customFormat="1" x14ac:dyDescent="0.25">
      <c r="B8" s="562" t="s">
        <v>10</v>
      </c>
      <c r="C8" s="563"/>
      <c r="D8" s="566"/>
      <c r="E8" s="122">
        <f>E61</f>
        <v>0.7142857142857143</v>
      </c>
      <c r="F8" s="122">
        <f>F61</f>
        <v>0.2857142857142857</v>
      </c>
      <c r="G8" s="122">
        <f>G61</f>
        <v>0</v>
      </c>
      <c r="H8" s="567">
        <f>H59</f>
        <v>2</v>
      </c>
    </row>
    <row r="9" spans="1:11" s="13" customFormat="1" x14ac:dyDescent="0.25">
      <c r="B9" s="562" t="s">
        <v>11</v>
      </c>
      <c r="C9" s="563"/>
      <c r="D9" s="566"/>
      <c r="E9" s="122">
        <f>E75</f>
        <v>0</v>
      </c>
      <c r="F9" s="122">
        <f>F75</f>
        <v>0.5</v>
      </c>
      <c r="G9" s="122">
        <f>G75</f>
        <v>0.5</v>
      </c>
      <c r="H9" s="568">
        <f>H73</f>
        <v>14</v>
      </c>
    </row>
    <row r="10" spans="1:11" s="13" customFormat="1" x14ac:dyDescent="0.25">
      <c r="B10" s="562" t="s">
        <v>12</v>
      </c>
      <c r="C10" s="563"/>
      <c r="D10" s="566"/>
      <c r="E10" s="122">
        <f>E99</f>
        <v>0.5714285714285714</v>
      </c>
      <c r="F10" s="122">
        <f>F99</f>
        <v>0.42857142857142855</v>
      </c>
      <c r="G10" s="122">
        <f>G99</f>
        <v>0</v>
      </c>
      <c r="H10" s="568">
        <f>H97</f>
        <v>8.1538461538461533</v>
      </c>
    </row>
    <row r="11" spans="1:11" s="13" customFormat="1" x14ac:dyDescent="0.25">
      <c r="B11" s="562" t="s">
        <v>13</v>
      </c>
      <c r="C11" s="563"/>
      <c r="D11" s="566"/>
      <c r="E11" s="122">
        <f>E115</f>
        <v>0</v>
      </c>
      <c r="F11" s="122">
        <f>F115</f>
        <v>0.16666666666666666</v>
      </c>
      <c r="G11" s="122">
        <f>G115</f>
        <v>0.83333333333333337</v>
      </c>
      <c r="H11" s="568">
        <f>H113</f>
        <v>11.458333333333334</v>
      </c>
    </row>
    <row r="12" spans="1:11" s="13" customFormat="1" x14ac:dyDescent="0.25">
      <c r="B12" s="562" t="s">
        <v>14</v>
      </c>
      <c r="C12" s="569"/>
      <c r="D12" s="566"/>
      <c r="E12" s="122">
        <f>E173</f>
        <v>0</v>
      </c>
      <c r="F12" s="122">
        <f>F173</f>
        <v>4.1666666666666664E-2</v>
      </c>
      <c r="G12" s="122">
        <f>G173</f>
        <v>0.95833333333333337</v>
      </c>
      <c r="H12" s="568">
        <f>H171</f>
        <v>9.7528888888888883</v>
      </c>
    </row>
    <row r="13" spans="1:11" s="13" customFormat="1" ht="12.75" x14ac:dyDescent="0.2">
      <c r="B13" s="36" t="s">
        <v>15</v>
      </c>
      <c r="C13" s="570"/>
      <c r="D13" s="571"/>
      <c r="E13" s="572">
        <f>+E14/E20</f>
        <v>0.2978723404255319</v>
      </c>
      <c r="F13" s="572">
        <f>+F14/F20</f>
        <v>0.13829787234042554</v>
      </c>
      <c r="G13" s="572">
        <f>+G14/G20</f>
        <v>0.56382978723404253</v>
      </c>
      <c r="H13" s="573">
        <f>(H41+H58+H72+H96+H112+H170)/H20</f>
        <v>8.6164367816091954</v>
      </c>
    </row>
    <row r="14" spans="1:11" s="13" customFormat="1" x14ac:dyDescent="0.25">
      <c r="B14" s="574" t="s">
        <v>564</v>
      </c>
      <c r="C14" s="575"/>
      <c r="D14" s="576"/>
      <c r="E14" s="577">
        <f>SUM(E41,E58,E72,E96,E112,E170)</f>
        <v>28</v>
      </c>
      <c r="F14" s="577">
        <f>SUM(F41,F58,F72,F96,F112,F170)</f>
        <v>13</v>
      </c>
      <c r="G14" s="577">
        <f>SUM(G41,G58,G72,G96,G112,G170)</f>
        <v>53</v>
      </c>
      <c r="H14" s="578"/>
      <c r="I14" s="579"/>
      <c r="J14" s="244"/>
      <c r="K14" s="244"/>
    </row>
    <row r="15" spans="1:11" s="13" customFormat="1" ht="12.75" x14ac:dyDescent="0.2">
      <c r="H15" s="107"/>
      <c r="I15" s="107"/>
    </row>
    <row r="16" spans="1:11" s="13" customFormat="1" ht="12.75" x14ac:dyDescent="0.2">
      <c r="B16" s="243"/>
      <c r="C16" s="244"/>
      <c r="D16" s="244"/>
      <c r="H16" s="107"/>
      <c r="I16" s="107"/>
    </row>
    <row r="17" spans="1:9" s="13" customFormat="1" ht="12.75" x14ac:dyDescent="0.2">
      <c r="A17" s="7" t="s">
        <v>16</v>
      </c>
      <c r="B17" s="243"/>
      <c r="C17" s="244"/>
      <c r="D17" s="244"/>
      <c r="H17" s="107"/>
      <c r="I17" s="107"/>
    </row>
    <row r="18" spans="1:9" s="141" customFormat="1" ht="24.75" customHeight="1" x14ac:dyDescent="0.2">
      <c r="A18" s="580"/>
      <c r="B18" s="581"/>
      <c r="C18" s="581"/>
      <c r="D18" s="582"/>
      <c r="E18" s="583" t="s">
        <v>565</v>
      </c>
      <c r="F18" s="584"/>
      <c r="G18" s="584"/>
      <c r="H18" s="585" t="s">
        <v>566</v>
      </c>
    </row>
    <row r="19" spans="1:9" s="141" customFormat="1" ht="25.5" x14ac:dyDescent="0.2">
      <c r="A19" s="586" t="s">
        <v>18</v>
      </c>
      <c r="B19" s="586" t="s">
        <v>20</v>
      </c>
      <c r="C19" s="586" t="s">
        <v>22</v>
      </c>
      <c r="D19" s="587" t="s">
        <v>4</v>
      </c>
      <c r="E19" s="588" t="s">
        <v>561</v>
      </c>
      <c r="F19" s="588" t="s">
        <v>562</v>
      </c>
      <c r="G19" s="588" t="s">
        <v>563</v>
      </c>
      <c r="H19" s="589"/>
    </row>
    <row r="20" spans="1:9" s="141" customFormat="1" x14ac:dyDescent="0.25">
      <c r="A20" s="590" t="s">
        <v>513</v>
      </c>
      <c r="B20" s="591"/>
      <c r="C20" s="592"/>
      <c r="D20" s="593">
        <f>+D25+D50+D67+D81+D105+D121</f>
        <v>94</v>
      </c>
      <c r="E20" s="593">
        <f>+E25+E50+E67+E81+E105+E121</f>
        <v>94</v>
      </c>
      <c r="F20" s="593">
        <f>+F25+F50+F67+F81+F105+F121</f>
        <v>94</v>
      </c>
      <c r="G20" s="593">
        <f>+G25+G50+G67+G81+G105+G121</f>
        <v>94</v>
      </c>
      <c r="H20" s="593">
        <f>+H25+H50+H67+H81+H105+H121</f>
        <v>87</v>
      </c>
    </row>
    <row r="21" spans="1:9" s="13" customFormat="1" ht="12.75" x14ac:dyDescent="0.2">
      <c r="D21" s="24"/>
      <c r="E21" s="24"/>
      <c r="F21" s="24"/>
      <c r="G21" s="24"/>
      <c r="H21" s="24"/>
      <c r="I21" s="24"/>
    </row>
    <row r="22" spans="1:9" s="100" customFormat="1" ht="15" customHeight="1" x14ac:dyDescent="0.2">
      <c r="A22" s="36" t="s">
        <v>9</v>
      </c>
      <c r="B22" s="37"/>
      <c r="C22" s="37"/>
      <c r="D22" s="38"/>
      <c r="E22" s="594"/>
      <c r="F22" s="594"/>
      <c r="G22" s="594"/>
      <c r="H22" s="595"/>
    </row>
    <row r="23" spans="1:9" s="141" customFormat="1" ht="27.75" customHeight="1" x14ac:dyDescent="0.2">
      <c r="A23" s="596"/>
      <c r="B23" s="597"/>
      <c r="C23" s="597"/>
      <c r="D23" s="598"/>
      <c r="E23" s="555" t="s">
        <v>565</v>
      </c>
      <c r="F23" s="599"/>
      <c r="G23" s="600"/>
      <c r="H23" s="601" t="s">
        <v>566</v>
      </c>
    </row>
    <row r="24" spans="1:9" s="141" customFormat="1" ht="25.5" x14ac:dyDescent="0.2">
      <c r="A24" s="602" t="s">
        <v>18</v>
      </c>
      <c r="B24" s="602" t="s">
        <v>20</v>
      </c>
      <c r="C24" s="602" t="s">
        <v>22</v>
      </c>
      <c r="D24" s="603" t="s">
        <v>4</v>
      </c>
      <c r="E24" s="233" t="s">
        <v>561</v>
      </c>
      <c r="F24" s="233" t="s">
        <v>562</v>
      </c>
      <c r="G24" s="233" t="s">
        <v>563</v>
      </c>
      <c r="H24" s="561"/>
    </row>
    <row r="25" spans="1:9" s="141" customFormat="1" x14ac:dyDescent="0.25">
      <c r="A25" s="604" t="s">
        <v>513</v>
      </c>
      <c r="B25" s="591"/>
      <c r="C25" s="592"/>
      <c r="D25" s="605">
        <v>15</v>
      </c>
      <c r="E25" s="605">
        <v>15</v>
      </c>
      <c r="F25" s="605">
        <v>15</v>
      </c>
      <c r="G25" s="605">
        <v>15</v>
      </c>
      <c r="H25" s="605">
        <v>13</v>
      </c>
    </row>
    <row r="26" spans="1:9" x14ac:dyDescent="0.25">
      <c r="A26" s="50" t="s">
        <v>27</v>
      </c>
      <c r="B26" s="50" t="s">
        <v>29</v>
      </c>
      <c r="C26" s="51" t="s">
        <v>31</v>
      </c>
      <c r="D26" s="78">
        <v>226</v>
      </c>
      <c r="E26" s="53" t="s">
        <v>34</v>
      </c>
      <c r="F26" s="53" t="s">
        <v>2</v>
      </c>
      <c r="G26" s="95"/>
      <c r="H26" s="606">
        <v>32</v>
      </c>
    </row>
    <row r="27" spans="1:9" x14ac:dyDescent="0.25">
      <c r="A27" s="50" t="s">
        <v>35</v>
      </c>
      <c r="B27" s="50" t="s">
        <v>37</v>
      </c>
      <c r="C27" s="51" t="s">
        <v>31</v>
      </c>
      <c r="D27" s="78">
        <v>1212</v>
      </c>
      <c r="E27" s="53" t="s">
        <v>34</v>
      </c>
      <c r="F27" s="53" t="s">
        <v>2</v>
      </c>
      <c r="G27" s="95"/>
      <c r="H27" s="606">
        <v>10</v>
      </c>
    </row>
    <row r="28" spans="1:9" x14ac:dyDescent="0.25">
      <c r="A28" s="50" t="s">
        <v>35</v>
      </c>
      <c r="B28" s="50" t="s">
        <v>42</v>
      </c>
      <c r="C28" s="51" t="s">
        <v>31</v>
      </c>
      <c r="D28" s="78">
        <v>1206</v>
      </c>
      <c r="E28" s="53" t="s">
        <v>34</v>
      </c>
      <c r="F28" s="53" t="s">
        <v>2</v>
      </c>
      <c r="G28" s="95"/>
      <c r="H28" s="606">
        <v>1</v>
      </c>
    </row>
    <row r="29" spans="1:9" x14ac:dyDescent="0.25">
      <c r="A29" s="50" t="s">
        <v>35</v>
      </c>
      <c r="B29" s="50" t="s">
        <v>46</v>
      </c>
      <c r="C29" s="51" t="s">
        <v>31</v>
      </c>
      <c r="D29" s="78">
        <v>150</v>
      </c>
      <c r="E29" s="53" t="s">
        <v>34</v>
      </c>
      <c r="F29" s="53" t="s">
        <v>2</v>
      </c>
      <c r="G29" s="95"/>
      <c r="H29" s="606">
        <v>6</v>
      </c>
    </row>
    <row r="30" spans="1:9" x14ac:dyDescent="0.25">
      <c r="A30" s="50" t="s">
        <v>49</v>
      </c>
      <c r="B30" s="50" t="s">
        <v>51</v>
      </c>
      <c r="C30" s="51" t="s">
        <v>31</v>
      </c>
      <c r="D30" s="78">
        <v>317</v>
      </c>
      <c r="E30" s="53" t="s">
        <v>34</v>
      </c>
      <c r="F30" s="53" t="s">
        <v>2</v>
      </c>
      <c r="G30" s="95"/>
      <c r="H30" s="606">
        <v>1</v>
      </c>
    </row>
    <row r="31" spans="1:9" x14ac:dyDescent="0.25">
      <c r="A31" s="50" t="s">
        <v>55</v>
      </c>
      <c r="B31" s="50" t="s">
        <v>57</v>
      </c>
      <c r="C31" s="51" t="s">
        <v>31</v>
      </c>
      <c r="D31" s="78">
        <v>1112</v>
      </c>
      <c r="E31" s="53" t="s">
        <v>34</v>
      </c>
      <c r="F31" s="53" t="s">
        <v>2</v>
      </c>
      <c r="G31" s="95"/>
      <c r="H31" s="607" t="s">
        <v>514</v>
      </c>
    </row>
    <row r="32" spans="1:9" x14ac:dyDescent="0.25">
      <c r="A32" s="50" t="s">
        <v>61</v>
      </c>
      <c r="B32" s="50" t="s">
        <v>63</v>
      </c>
      <c r="C32" s="51" t="s">
        <v>31</v>
      </c>
      <c r="D32" s="78">
        <v>846</v>
      </c>
      <c r="E32" s="53" t="s">
        <v>34</v>
      </c>
      <c r="F32" s="53" t="s">
        <v>2</v>
      </c>
      <c r="G32" s="95"/>
      <c r="H32" s="606">
        <v>0</v>
      </c>
    </row>
    <row r="33" spans="1:9" x14ac:dyDescent="0.25">
      <c r="A33" s="50" t="s">
        <v>67</v>
      </c>
      <c r="B33" s="50" t="s">
        <v>69</v>
      </c>
      <c r="C33" s="51" t="s">
        <v>31</v>
      </c>
      <c r="D33" s="78">
        <v>604</v>
      </c>
      <c r="E33" s="53" t="s">
        <v>34</v>
      </c>
      <c r="F33" s="53" t="s">
        <v>2</v>
      </c>
      <c r="G33" s="95"/>
      <c r="H33" s="606">
        <v>1</v>
      </c>
    </row>
    <row r="34" spans="1:9" x14ac:dyDescent="0.25">
      <c r="A34" s="50" t="s">
        <v>73</v>
      </c>
      <c r="B34" s="50" t="s">
        <v>75</v>
      </c>
      <c r="C34" s="51" t="s">
        <v>31</v>
      </c>
      <c r="D34" s="78">
        <v>276</v>
      </c>
      <c r="E34" s="53" t="s">
        <v>34</v>
      </c>
      <c r="F34" s="53" t="s">
        <v>2</v>
      </c>
      <c r="G34" s="95"/>
      <c r="H34" s="607" t="s">
        <v>514</v>
      </c>
    </row>
    <row r="35" spans="1:9" x14ac:dyDescent="0.25">
      <c r="A35" s="50" t="s">
        <v>79</v>
      </c>
      <c r="B35" s="50" t="s">
        <v>81</v>
      </c>
      <c r="C35" s="51" t="s">
        <v>31</v>
      </c>
      <c r="D35" s="78">
        <v>1001</v>
      </c>
      <c r="E35" s="53" t="s">
        <v>34</v>
      </c>
      <c r="F35" s="53" t="s">
        <v>2</v>
      </c>
      <c r="G35" s="95"/>
      <c r="H35" s="606">
        <v>4</v>
      </c>
    </row>
    <row r="36" spans="1:9" x14ac:dyDescent="0.25">
      <c r="A36" s="50" t="s">
        <v>85</v>
      </c>
      <c r="B36" s="50" t="s">
        <v>87</v>
      </c>
      <c r="C36" s="51" t="s">
        <v>31</v>
      </c>
      <c r="D36" s="78">
        <v>150</v>
      </c>
      <c r="E36" s="53" t="s">
        <v>34</v>
      </c>
      <c r="F36" s="53" t="s">
        <v>2</v>
      </c>
      <c r="G36" s="95"/>
      <c r="H36" s="606">
        <v>1</v>
      </c>
    </row>
    <row r="37" spans="1:9" x14ac:dyDescent="0.25">
      <c r="A37" s="50" t="s">
        <v>91</v>
      </c>
      <c r="B37" s="50" t="s">
        <v>93</v>
      </c>
      <c r="C37" s="51" t="s">
        <v>31</v>
      </c>
      <c r="D37" s="78">
        <v>771</v>
      </c>
      <c r="E37" s="539" t="s">
        <v>34</v>
      </c>
      <c r="F37" s="539" t="s">
        <v>2</v>
      </c>
      <c r="G37" s="95"/>
      <c r="H37" s="608">
        <v>0</v>
      </c>
    </row>
    <row r="38" spans="1:9" x14ac:dyDescent="0.25">
      <c r="A38" s="50" t="s">
        <v>97</v>
      </c>
      <c r="B38" s="50" t="s">
        <v>99</v>
      </c>
      <c r="C38" s="51" t="s">
        <v>31</v>
      </c>
      <c r="D38" s="78">
        <v>230</v>
      </c>
      <c r="E38" s="53" t="s">
        <v>34</v>
      </c>
      <c r="F38" s="53" t="s">
        <v>2</v>
      </c>
      <c r="G38" s="95"/>
      <c r="H38" s="606">
        <v>0</v>
      </c>
    </row>
    <row r="39" spans="1:9" x14ac:dyDescent="0.25">
      <c r="A39" s="50" t="s">
        <v>103</v>
      </c>
      <c r="B39" s="50" t="s">
        <v>105</v>
      </c>
      <c r="C39" s="51" t="s">
        <v>31</v>
      </c>
      <c r="D39" s="78">
        <v>339</v>
      </c>
      <c r="E39" s="53" t="s">
        <v>34</v>
      </c>
      <c r="F39" s="53" t="s">
        <v>2</v>
      </c>
      <c r="G39" s="95"/>
      <c r="H39" s="609">
        <v>0</v>
      </c>
    </row>
    <row r="40" spans="1:9" x14ac:dyDescent="0.25">
      <c r="A40" s="50" t="s">
        <v>109</v>
      </c>
      <c r="B40" s="50" t="s">
        <v>111</v>
      </c>
      <c r="C40" s="51" t="s">
        <v>31</v>
      </c>
      <c r="D40" s="78">
        <v>236</v>
      </c>
      <c r="E40" s="53" t="s">
        <v>34</v>
      </c>
      <c r="F40" s="53" t="s">
        <v>2</v>
      </c>
      <c r="G40" s="95"/>
      <c r="H40" s="606">
        <v>12</v>
      </c>
    </row>
    <row r="41" spans="1:9" s="419" customFormat="1" x14ac:dyDescent="0.25">
      <c r="A41" s="610"/>
      <c r="B41" s="611"/>
      <c r="C41" s="612" t="s">
        <v>6</v>
      </c>
      <c r="D41" s="613">
        <f>SUM(D26:D40)</f>
        <v>8676</v>
      </c>
      <c r="E41" s="614">
        <v>15</v>
      </c>
      <c r="F41" s="614">
        <v>0</v>
      </c>
      <c r="G41" s="614">
        <v>0</v>
      </c>
      <c r="H41" s="615">
        <f>SUM(H26:H40)</f>
        <v>68</v>
      </c>
      <c r="I41"/>
    </row>
    <row r="42" spans="1:9" s="419" customFormat="1" x14ac:dyDescent="0.25">
      <c r="A42" s="616"/>
      <c r="B42" s="617"/>
      <c r="C42" s="618" t="s">
        <v>7</v>
      </c>
      <c r="D42" s="613">
        <f>AVERAGE(D26:D40)</f>
        <v>578.4</v>
      </c>
      <c r="E42" s="614"/>
      <c r="F42" s="614"/>
      <c r="G42" s="614"/>
      <c r="H42" s="619">
        <f>AVERAGE(H26:H40)</f>
        <v>5.2307692307692308</v>
      </c>
      <c r="I42"/>
    </row>
    <row r="43" spans="1:9" s="419" customFormat="1" x14ac:dyDescent="0.25">
      <c r="A43" s="616"/>
      <c r="B43" s="617"/>
      <c r="C43" s="618" t="s">
        <v>8</v>
      </c>
      <c r="D43" s="613">
        <f>MEDIAN(D26:D40)</f>
        <v>339</v>
      </c>
      <c r="E43" s="614"/>
      <c r="F43" s="614"/>
      <c r="G43" s="614"/>
      <c r="H43" s="619">
        <f>MEDIAN(H26:H40)</f>
        <v>1</v>
      </c>
      <c r="I43"/>
    </row>
    <row r="44" spans="1:9" x14ac:dyDescent="0.25">
      <c r="A44" s="620"/>
      <c r="B44" s="621"/>
      <c r="C44" s="618" t="s">
        <v>482</v>
      </c>
      <c r="D44" s="622"/>
      <c r="E44" s="623">
        <f>+E41/E25</f>
        <v>1</v>
      </c>
      <c r="F44" s="623">
        <f>+F41/F25</f>
        <v>0</v>
      </c>
      <c r="G44" s="623">
        <f>G41/G25</f>
        <v>0</v>
      </c>
      <c r="H44" s="619"/>
    </row>
    <row r="45" spans="1:9" x14ac:dyDescent="0.25">
      <c r="B45" s="187"/>
      <c r="C45" s="69"/>
    </row>
    <row r="46" spans="1:9" x14ac:dyDescent="0.25">
      <c r="B46" s="187"/>
      <c r="C46" s="69"/>
    </row>
    <row r="47" spans="1:9" s="100" customFormat="1" ht="15" customHeight="1" x14ac:dyDescent="0.2">
      <c r="A47" s="36" t="s">
        <v>10</v>
      </c>
      <c r="B47" s="37"/>
      <c r="C47" s="37"/>
      <c r="D47" s="38"/>
      <c r="E47" s="594"/>
      <c r="F47" s="594"/>
      <c r="G47" s="594"/>
      <c r="H47" s="595"/>
    </row>
    <row r="48" spans="1:9" s="141" customFormat="1" ht="27.75" customHeight="1" x14ac:dyDescent="0.2">
      <c r="A48" s="596"/>
      <c r="B48" s="597"/>
      <c r="C48" s="597"/>
      <c r="D48" s="598"/>
      <c r="E48" s="555" t="s">
        <v>565</v>
      </c>
      <c r="F48" s="599"/>
      <c r="G48" s="600"/>
      <c r="H48" s="601" t="s">
        <v>566</v>
      </c>
    </row>
    <row r="49" spans="1:9" s="141" customFormat="1" ht="25.5" x14ac:dyDescent="0.2">
      <c r="A49" s="602" t="s">
        <v>18</v>
      </c>
      <c r="B49" s="602" t="s">
        <v>20</v>
      </c>
      <c r="C49" s="602" t="s">
        <v>22</v>
      </c>
      <c r="D49" s="603" t="s">
        <v>4</v>
      </c>
      <c r="E49" s="233" t="s">
        <v>561</v>
      </c>
      <c r="F49" s="233" t="s">
        <v>562</v>
      </c>
      <c r="G49" s="233" t="s">
        <v>563</v>
      </c>
      <c r="H49" s="561"/>
    </row>
    <row r="50" spans="1:9" s="141" customFormat="1" x14ac:dyDescent="0.25">
      <c r="A50" s="604" t="s">
        <v>513</v>
      </c>
      <c r="B50" s="591"/>
      <c r="C50" s="592"/>
      <c r="D50" s="605">
        <v>7</v>
      </c>
      <c r="E50" s="605">
        <v>7</v>
      </c>
      <c r="F50" s="605">
        <v>7</v>
      </c>
      <c r="G50" s="605">
        <v>7</v>
      </c>
      <c r="H50" s="605">
        <v>6</v>
      </c>
    </row>
    <row r="51" spans="1:9" x14ac:dyDescent="0.25">
      <c r="A51" s="50" t="s">
        <v>116</v>
      </c>
      <c r="B51" s="50" t="s">
        <v>118</v>
      </c>
      <c r="C51" s="51" t="s">
        <v>120</v>
      </c>
      <c r="D51" s="78">
        <v>307</v>
      </c>
      <c r="E51" s="53" t="s">
        <v>34</v>
      </c>
      <c r="F51" s="79"/>
      <c r="G51" s="95"/>
      <c r="H51" s="624">
        <v>0</v>
      </c>
    </row>
    <row r="52" spans="1:9" x14ac:dyDescent="0.25">
      <c r="A52" s="50" t="s">
        <v>116</v>
      </c>
      <c r="B52" s="50" t="s">
        <v>124</v>
      </c>
      <c r="C52" s="51" t="s">
        <v>120</v>
      </c>
      <c r="D52" s="78">
        <v>189</v>
      </c>
      <c r="E52" s="53" t="s">
        <v>34</v>
      </c>
      <c r="F52" s="79"/>
      <c r="G52" s="95"/>
      <c r="H52" s="607" t="s">
        <v>514</v>
      </c>
    </row>
    <row r="53" spans="1:9" x14ac:dyDescent="0.25">
      <c r="A53" s="50" t="s">
        <v>128</v>
      </c>
      <c r="B53" s="50" t="s">
        <v>130</v>
      </c>
      <c r="C53" s="51" t="s">
        <v>120</v>
      </c>
      <c r="D53" s="78">
        <v>192</v>
      </c>
      <c r="E53" s="53" t="s">
        <v>34</v>
      </c>
      <c r="F53" s="79"/>
      <c r="G53" s="95"/>
      <c r="H53" s="624">
        <v>0</v>
      </c>
    </row>
    <row r="54" spans="1:9" x14ac:dyDescent="0.25">
      <c r="A54" s="50" t="s">
        <v>134</v>
      </c>
      <c r="B54" s="50" t="s">
        <v>136</v>
      </c>
      <c r="C54" s="51" t="s">
        <v>138</v>
      </c>
      <c r="D54" s="78">
        <v>240</v>
      </c>
      <c r="E54" s="53" t="s">
        <v>2</v>
      </c>
      <c r="F54" s="79" t="s">
        <v>34</v>
      </c>
      <c r="G54" s="95"/>
      <c r="H54" s="624">
        <v>5</v>
      </c>
    </row>
    <row r="55" spans="1:9" x14ac:dyDescent="0.25">
      <c r="A55" s="50" t="s">
        <v>73</v>
      </c>
      <c r="B55" s="50" t="s">
        <v>142</v>
      </c>
      <c r="C55" s="51" t="s">
        <v>138</v>
      </c>
      <c r="D55" s="78">
        <v>303</v>
      </c>
      <c r="E55" s="53" t="s">
        <v>34</v>
      </c>
      <c r="F55" s="79" t="s">
        <v>2</v>
      </c>
      <c r="G55" s="79"/>
      <c r="H55" s="624">
        <v>4</v>
      </c>
    </row>
    <row r="56" spans="1:9" x14ac:dyDescent="0.25">
      <c r="A56" s="50" t="s">
        <v>61</v>
      </c>
      <c r="B56" s="50" t="s">
        <v>153</v>
      </c>
      <c r="C56" s="51" t="s">
        <v>120</v>
      </c>
      <c r="D56" s="78">
        <v>98</v>
      </c>
      <c r="E56" s="53" t="s">
        <v>2</v>
      </c>
      <c r="F56" s="79" t="s">
        <v>34</v>
      </c>
      <c r="G56" s="95"/>
      <c r="H56" s="609">
        <v>2</v>
      </c>
    </row>
    <row r="57" spans="1:9" x14ac:dyDescent="0.25">
      <c r="A57" s="50" t="s">
        <v>146</v>
      </c>
      <c r="B57" s="50" t="s">
        <v>148</v>
      </c>
      <c r="C57" s="51" t="s">
        <v>138</v>
      </c>
      <c r="D57" s="78">
        <v>139</v>
      </c>
      <c r="E57" s="53" t="s">
        <v>34</v>
      </c>
      <c r="F57" s="79"/>
      <c r="G57" s="95"/>
      <c r="H57" s="609">
        <v>1</v>
      </c>
    </row>
    <row r="58" spans="1:9" s="410" customFormat="1" x14ac:dyDescent="0.25">
      <c r="A58" s="610"/>
      <c r="B58" s="611"/>
      <c r="C58" s="625" t="s">
        <v>6</v>
      </c>
      <c r="D58" s="613">
        <f>SUM(D51:D57)</f>
        <v>1468</v>
      </c>
      <c r="E58" s="614">
        <v>5</v>
      </c>
      <c r="F58" s="614">
        <v>2</v>
      </c>
      <c r="G58" s="614">
        <v>0</v>
      </c>
      <c r="H58" s="615">
        <f>SUM(H51:H57)</f>
        <v>12</v>
      </c>
      <c r="I58"/>
    </row>
    <row r="59" spans="1:9" s="419" customFormat="1" x14ac:dyDescent="0.25">
      <c r="A59" s="616"/>
      <c r="B59" s="617"/>
      <c r="C59" s="618" t="s">
        <v>7</v>
      </c>
      <c r="D59" s="613">
        <f>AVERAGE(D51:D57)</f>
        <v>209.71428571428572</v>
      </c>
      <c r="E59" s="614" t="s">
        <v>2</v>
      </c>
      <c r="F59" s="614" t="s">
        <v>2</v>
      </c>
      <c r="G59" s="614"/>
      <c r="H59" s="619">
        <f>AVERAGE(H51:H57)</f>
        <v>2</v>
      </c>
      <c r="I59"/>
    </row>
    <row r="60" spans="1:9" s="419" customFormat="1" x14ac:dyDescent="0.25">
      <c r="A60" s="616"/>
      <c r="B60" s="617"/>
      <c r="C60" s="618" t="s">
        <v>8</v>
      </c>
      <c r="D60" s="613">
        <f>MEDIAN(D51:D57)</f>
        <v>192</v>
      </c>
      <c r="E60" s="614"/>
      <c r="F60" s="614"/>
      <c r="G60" s="614"/>
      <c r="H60" s="619">
        <f>MEDIAN(H51:H57)</f>
        <v>1.5</v>
      </c>
      <c r="I60"/>
    </row>
    <row r="61" spans="1:9" s="419" customFormat="1" x14ac:dyDescent="0.25">
      <c r="A61" s="620"/>
      <c r="B61" s="621"/>
      <c r="C61" s="618" t="s">
        <v>482</v>
      </c>
      <c r="D61" s="622"/>
      <c r="E61" s="623">
        <f>+E58/E50</f>
        <v>0.7142857142857143</v>
      </c>
      <c r="F61" s="623">
        <f>F58/F50</f>
        <v>0.2857142857142857</v>
      </c>
      <c r="G61" s="623">
        <f>G58/G50</f>
        <v>0</v>
      </c>
      <c r="H61" s="619"/>
      <c r="I61"/>
    </row>
    <row r="62" spans="1:9" x14ac:dyDescent="0.25">
      <c r="B62" s="187"/>
      <c r="C62" s="69"/>
    </row>
    <row r="63" spans="1:9" x14ac:dyDescent="0.25">
      <c r="B63" s="187"/>
      <c r="C63" s="69"/>
    </row>
    <row r="64" spans="1:9" s="100" customFormat="1" ht="15" customHeight="1" x14ac:dyDescent="0.2">
      <c r="A64" s="36" t="s">
        <v>11</v>
      </c>
      <c r="B64" s="37"/>
      <c r="C64" s="37"/>
      <c r="D64" s="38"/>
      <c r="E64" s="594"/>
      <c r="F64" s="594"/>
      <c r="G64" s="594"/>
      <c r="H64" s="595"/>
    </row>
    <row r="65" spans="1:9" s="141" customFormat="1" ht="27.75" customHeight="1" x14ac:dyDescent="0.2">
      <c r="A65" s="596"/>
      <c r="B65" s="597"/>
      <c r="C65" s="597"/>
      <c r="D65" s="598"/>
      <c r="E65" s="555" t="s">
        <v>565</v>
      </c>
      <c r="F65" s="599"/>
      <c r="G65" s="600"/>
      <c r="H65" s="601" t="s">
        <v>566</v>
      </c>
    </row>
    <row r="66" spans="1:9" s="141" customFormat="1" ht="25.5" x14ac:dyDescent="0.2">
      <c r="A66" s="602" t="s">
        <v>18</v>
      </c>
      <c r="B66" s="602" t="s">
        <v>20</v>
      </c>
      <c r="C66" s="602" t="s">
        <v>22</v>
      </c>
      <c r="D66" s="603" t="s">
        <v>4</v>
      </c>
      <c r="E66" s="233" t="s">
        <v>561</v>
      </c>
      <c r="F66" s="233" t="s">
        <v>562</v>
      </c>
      <c r="G66" s="233" t="s">
        <v>563</v>
      </c>
      <c r="H66" s="561"/>
    </row>
    <row r="67" spans="1:9" s="141" customFormat="1" x14ac:dyDescent="0.25">
      <c r="A67" s="604" t="s">
        <v>513</v>
      </c>
      <c r="B67" s="591"/>
      <c r="C67" s="592"/>
      <c r="D67" s="605">
        <v>4</v>
      </c>
      <c r="E67" s="605">
        <v>4</v>
      </c>
      <c r="F67" s="605">
        <v>4</v>
      </c>
      <c r="G67" s="605">
        <v>4</v>
      </c>
      <c r="H67" s="605">
        <v>4</v>
      </c>
    </row>
    <row r="68" spans="1:9" x14ac:dyDescent="0.25">
      <c r="A68" s="50" t="s">
        <v>157</v>
      </c>
      <c r="B68" s="50" t="s">
        <v>159</v>
      </c>
      <c r="C68" s="95" t="s">
        <v>161</v>
      </c>
      <c r="D68" s="626">
        <v>168</v>
      </c>
      <c r="E68" s="53" t="s">
        <v>2</v>
      </c>
      <c r="F68" s="53" t="s">
        <v>34</v>
      </c>
      <c r="G68" s="53"/>
      <c r="H68" s="624">
        <v>6</v>
      </c>
    </row>
    <row r="69" spans="1:9" x14ac:dyDescent="0.25">
      <c r="A69" s="50" t="s">
        <v>164</v>
      </c>
      <c r="B69" s="50" t="s">
        <v>166</v>
      </c>
      <c r="C69" s="95" t="s">
        <v>161</v>
      </c>
      <c r="D69" s="626">
        <v>121</v>
      </c>
      <c r="E69" s="53" t="s">
        <v>2</v>
      </c>
      <c r="F69" s="53" t="s">
        <v>2</v>
      </c>
      <c r="G69" s="53" t="s">
        <v>34</v>
      </c>
      <c r="H69" s="624">
        <v>8</v>
      </c>
    </row>
    <row r="70" spans="1:9" x14ac:dyDescent="0.25">
      <c r="A70" s="50" t="s">
        <v>170</v>
      </c>
      <c r="B70" s="50" t="s">
        <v>172</v>
      </c>
      <c r="C70" s="95" t="s">
        <v>161</v>
      </c>
      <c r="D70" s="626">
        <v>394</v>
      </c>
      <c r="E70" s="53" t="s">
        <v>2</v>
      </c>
      <c r="F70" s="53" t="s">
        <v>34</v>
      </c>
      <c r="G70" s="53" t="s">
        <v>2</v>
      </c>
      <c r="H70" s="624">
        <v>34</v>
      </c>
    </row>
    <row r="71" spans="1:9" x14ac:dyDescent="0.25">
      <c r="A71" s="50" t="s">
        <v>176</v>
      </c>
      <c r="B71" s="50" t="s">
        <v>178</v>
      </c>
      <c r="C71" s="95" t="s">
        <v>161</v>
      </c>
      <c r="D71" s="626">
        <v>291</v>
      </c>
      <c r="E71" s="53" t="s">
        <v>2</v>
      </c>
      <c r="F71" s="53" t="s">
        <v>2</v>
      </c>
      <c r="G71" s="53" t="s">
        <v>34</v>
      </c>
      <c r="H71" s="624">
        <v>8</v>
      </c>
    </row>
    <row r="72" spans="1:9" s="410" customFormat="1" x14ac:dyDescent="0.25">
      <c r="A72" s="610"/>
      <c r="B72" s="611"/>
      <c r="C72" s="612" t="s">
        <v>6</v>
      </c>
      <c r="D72" s="613">
        <f>SUM(D68:D71)</f>
        <v>974</v>
      </c>
      <c r="E72" s="614">
        <v>0</v>
      </c>
      <c r="F72" s="614">
        <v>2</v>
      </c>
      <c r="G72" s="614">
        <v>2</v>
      </c>
      <c r="H72" s="615">
        <f>SUM(H68:H71)</f>
        <v>56</v>
      </c>
      <c r="I72"/>
    </row>
    <row r="73" spans="1:9" s="419" customFormat="1" x14ac:dyDescent="0.25">
      <c r="A73" s="616"/>
      <c r="B73" s="617"/>
      <c r="C73" s="618" t="s">
        <v>7</v>
      </c>
      <c r="D73" s="613">
        <f>AVERAGE(D68:D71)</f>
        <v>243.5</v>
      </c>
      <c r="E73" s="614"/>
      <c r="F73" s="614" t="s">
        <v>2</v>
      </c>
      <c r="G73" s="614" t="s">
        <v>2</v>
      </c>
      <c r="H73" s="619">
        <f>AVERAGE(H68:H71)</f>
        <v>14</v>
      </c>
      <c r="I73"/>
    </row>
    <row r="74" spans="1:9" s="419" customFormat="1" x14ac:dyDescent="0.25">
      <c r="A74" s="616"/>
      <c r="B74" s="617"/>
      <c r="C74" s="618" t="s">
        <v>8</v>
      </c>
      <c r="D74" s="613">
        <f>MEDIAN(D68:D71)</f>
        <v>229.5</v>
      </c>
      <c r="E74" s="614"/>
      <c r="F74" s="614"/>
      <c r="G74" s="614"/>
      <c r="H74" s="619">
        <f>MEDIAN(H68:H71)</f>
        <v>8</v>
      </c>
      <c r="I74"/>
    </row>
    <row r="75" spans="1:9" s="419" customFormat="1" x14ac:dyDescent="0.25">
      <c r="A75" s="620"/>
      <c r="B75" s="621"/>
      <c r="C75" s="618" t="s">
        <v>482</v>
      </c>
      <c r="D75" s="622"/>
      <c r="E75" s="623">
        <f>+E72/E67</f>
        <v>0</v>
      </c>
      <c r="F75" s="623">
        <f>+F72/F67</f>
        <v>0.5</v>
      </c>
      <c r="G75" s="623">
        <f>G72/G67</f>
        <v>0.5</v>
      </c>
      <c r="H75" s="619"/>
      <c r="I75"/>
    </row>
    <row r="76" spans="1:9" x14ac:dyDescent="0.25">
      <c r="B76" s="187"/>
      <c r="C76" s="69"/>
    </row>
    <row r="77" spans="1:9" x14ac:dyDescent="0.25">
      <c r="B77" s="187"/>
      <c r="C77" s="69"/>
    </row>
    <row r="78" spans="1:9" s="100" customFormat="1" ht="15" customHeight="1" x14ac:dyDescent="0.2">
      <c r="A78" s="36" t="s">
        <v>12</v>
      </c>
      <c r="B78" s="37"/>
      <c r="C78" s="37"/>
      <c r="D78" s="38"/>
      <c r="E78" s="594"/>
      <c r="F78" s="594"/>
      <c r="G78" s="594"/>
      <c r="H78" s="595"/>
    </row>
    <row r="79" spans="1:9" s="141" customFormat="1" ht="27.75" customHeight="1" x14ac:dyDescent="0.2">
      <c r="A79" s="596"/>
      <c r="B79" s="597"/>
      <c r="C79" s="597"/>
      <c r="D79" s="598"/>
      <c r="E79" s="555" t="s">
        <v>565</v>
      </c>
      <c r="F79" s="599"/>
      <c r="G79" s="600"/>
      <c r="H79" s="601" t="s">
        <v>566</v>
      </c>
    </row>
    <row r="80" spans="1:9" s="141" customFormat="1" ht="25.5" x14ac:dyDescent="0.2">
      <c r="A80" s="602" t="s">
        <v>18</v>
      </c>
      <c r="B80" s="602" t="s">
        <v>20</v>
      </c>
      <c r="C80" s="602" t="s">
        <v>22</v>
      </c>
      <c r="D80" s="603" t="s">
        <v>4</v>
      </c>
      <c r="E80" s="233" t="s">
        <v>561</v>
      </c>
      <c r="F80" s="233" t="s">
        <v>562</v>
      </c>
      <c r="G80" s="233" t="s">
        <v>563</v>
      </c>
      <c r="H80" s="561"/>
    </row>
    <row r="81" spans="1:9" s="141" customFormat="1" x14ac:dyDescent="0.25">
      <c r="A81" s="604" t="s">
        <v>513</v>
      </c>
      <c r="B81" s="591"/>
      <c r="C81" s="592"/>
      <c r="D81" s="605">
        <v>14</v>
      </c>
      <c r="E81" s="605">
        <v>14</v>
      </c>
      <c r="F81" s="605">
        <v>14</v>
      </c>
      <c r="G81" s="605">
        <v>14</v>
      </c>
      <c r="H81" s="605">
        <v>13</v>
      </c>
    </row>
    <row r="82" spans="1:9" x14ac:dyDescent="0.25">
      <c r="A82" s="95" t="s">
        <v>27</v>
      </c>
      <c r="B82" s="50" t="s">
        <v>184</v>
      </c>
      <c r="C82" s="94" t="s">
        <v>185</v>
      </c>
      <c r="D82" s="626">
        <v>173</v>
      </c>
      <c r="E82" s="53" t="s">
        <v>34</v>
      </c>
      <c r="F82" s="53" t="s">
        <v>2</v>
      </c>
      <c r="G82" s="53" t="s">
        <v>2</v>
      </c>
      <c r="H82" s="606">
        <v>1.5</v>
      </c>
    </row>
    <row r="83" spans="1:9" x14ac:dyDescent="0.25">
      <c r="A83" s="95" t="s">
        <v>35</v>
      </c>
      <c r="B83" s="50" t="s">
        <v>189</v>
      </c>
      <c r="C83" s="94" t="s">
        <v>190</v>
      </c>
      <c r="D83" s="626">
        <v>589</v>
      </c>
      <c r="E83" s="53" t="s">
        <v>2</v>
      </c>
      <c r="F83" s="53" t="s">
        <v>34</v>
      </c>
      <c r="G83" s="53" t="s">
        <v>2</v>
      </c>
      <c r="H83" s="606">
        <v>18</v>
      </c>
    </row>
    <row r="84" spans="1:9" x14ac:dyDescent="0.25">
      <c r="A84" s="95" t="s">
        <v>35</v>
      </c>
      <c r="B84" s="50" t="s">
        <v>194</v>
      </c>
      <c r="C84" s="94" t="s">
        <v>190</v>
      </c>
      <c r="D84" s="626">
        <v>667</v>
      </c>
      <c r="E84" s="53" t="s">
        <v>2</v>
      </c>
      <c r="F84" s="53" t="s">
        <v>34</v>
      </c>
      <c r="G84" s="53" t="s">
        <v>2</v>
      </c>
      <c r="H84" s="606">
        <v>32</v>
      </c>
    </row>
    <row r="85" spans="1:9" x14ac:dyDescent="0.25">
      <c r="A85" s="95" t="s">
        <v>197</v>
      </c>
      <c r="B85" s="50" t="s">
        <v>199</v>
      </c>
      <c r="C85" s="94" t="s">
        <v>185</v>
      </c>
      <c r="D85" s="626">
        <v>308</v>
      </c>
      <c r="E85" s="53" t="s">
        <v>2</v>
      </c>
      <c r="F85" s="53" t="s">
        <v>34</v>
      </c>
      <c r="G85" s="53" t="s">
        <v>2</v>
      </c>
      <c r="H85" s="606">
        <v>8</v>
      </c>
    </row>
    <row r="86" spans="1:9" x14ac:dyDescent="0.25">
      <c r="A86" s="95" t="s">
        <v>203</v>
      </c>
      <c r="B86" s="50" t="s">
        <v>205</v>
      </c>
      <c r="C86" s="94" t="s">
        <v>185</v>
      </c>
      <c r="D86" s="626">
        <v>324</v>
      </c>
      <c r="E86" s="53" t="s">
        <v>34</v>
      </c>
      <c r="F86" s="53" t="s">
        <v>2</v>
      </c>
      <c r="G86" s="53" t="s">
        <v>2</v>
      </c>
      <c r="H86" s="606">
        <v>10</v>
      </c>
    </row>
    <row r="87" spans="1:9" x14ac:dyDescent="0.25">
      <c r="A87" s="95" t="s">
        <v>209</v>
      </c>
      <c r="B87" s="50" t="s">
        <v>211</v>
      </c>
      <c r="C87" s="94" t="s">
        <v>213</v>
      </c>
      <c r="D87" s="626">
        <v>186</v>
      </c>
      <c r="E87" s="53" t="s">
        <v>2</v>
      </c>
      <c r="F87" s="53" t="s">
        <v>34</v>
      </c>
      <c r="G87" s="53" t="s">
        <v>2</v>
      </c>
      <c r="H87" s="606">
        <v>0</v>
      </c>
    </row>
    <row r="88" spans="1:9" x14ac:dyDescent="0.25">
      <c r="A88" s="95" t="s">
        <v>55</v>
      </c>
      <c r="B88" s="50" t="s">
        <v>217</v>
      </c>
      <c r="C88" s="94" t="s">
        <v>190</v>
      </c>
      <c r="D88" s="626">
        <v>574</v>
      </c>
      <c r="E88" s="53" t="s">
        <v>34</v>
      </c>
      <c r="F88" s="53" t="s">
        <v>2</v>
      </c>
      <c r="G88" s="53" t="s">
        <v>2</v>
      </c>
      <c r="H88" s="606">
        <v>5</v>
      </c>
    </row>
    <row r="89" spans="1:9" x14ac:dyDescent="0.25">
      <c r="A89" s="95" t="s">
        <v>55</v>
      </c>
      <c r="B89" s="50" t="s">
        <v>221</v>
      </c>
      <c r="C89" s="94" t="s">
        <v>190</v>
      </c>
      <c r="D89" s="626">
        <v>622</v>
      </c>
      <c r="E89" s="53" t="s">
        <v>34</v>
      </c>
      <c r="F89" s="53" t="s">
        <v>2</v>
      </c>
      <c r="G89" s="53" t="s">
        <v>2</v>
      </c>
      <c r="H89" s="606">
        <v>20</v>
      </c>
    </row>
    <row r="90" spans="1:9" x14ac:dyDescent="0.25">
      <c r="A90" s="95" t="s">
        <v>61</v>
      </c>
      <c r="B90" s="50" t="s">
        <v>225</v>
      </c>
      <c r="C90" s="94" t="s">
        <v>190</v>
      </c>
      <c r="D90" s="626">
        <v>428</v>
      </c>
      <c r="E90" s="53" t="s">
        <v>2</v>
      </c>
      <c r="F90" s="53" t="s">
        <v>34</v>
      </c>
      <c r="G90" s="53" t="s">
        <v>2</v>
      </c>
      <c r="H90" s="606">
        <v>0</v>
      </c>
    </row>
    <row r="91" spans="1:9" x14ac:dyDescent="0.25">
      <c r="A91" s="95" t="s">
        <v>164</v>
      </c>
      <c r="B91" s="50" t="s">
        <v>229</v>
      </c>
      <c r="C91" s="94" t="s">
        <v>185</v>
      </c>
      <c r="D91" s="626">
        <v>755</v>
      </c>
      <c r="E91" s="53" t="s">
        <v>34</v>
      </c>
      <c r="F91" s="53" t="s">
        <v>2</v>
      </c>
      <c r="G91" s="53" t="s">
        <v>2</v>
      </c>
      <c r="H91" s="606">
        <v>7</v>
      </c>
    </row>
    <row r="92" spans="1:9" x14ac:dyDescent="0.25">
      <c r="A92" s="95" t="s">
        <v>67</v>
      </c>
      <c r="B92" s="50" t="s">
        <v>234</v>
      </c>
      <c r="C92" s="94" t="s">
        <v>185</v>
      </c>
      <c r="D92" s="626">
        <v>466</v>
      </c>
      <c r="E92" s="53" t="s">
        <v>34</v>
      </c>
      <c r="F92" s="53" t="s">
        <v>2</v>
      </c>
      <c r="G92" s="53" t="s">
        <v>2</v>
      </c>
      <c r="H92" s="606">
        <v>2</v>
      </c>
    </row>
    <row r="93" spans="1:9" x14ac:dyDescent="0.25">
      <c r="A93" s="95" t="s">
        <v>79</v>
      </c>
      <c r="B93" s="50" t="s">
        <v>236</v>
      </c>
      <c r="C93" s="94" t="s">
        <v>185</v>
      </c>
      <c r="D93" s="626">
        <v>766</v>
      </c>
      <c r="E93" s="53" t="s">
        <v>2</v>
      </c>
      <c r="F93" s="53" t="s">
        <v>34</v>
      </c>
      <c r="G93" s="53" t="s">
        <v>2</v>
      </c>
      <c r="H93" s="606">
        <v>1.5</v>
      </c>
    </row>
    <row r="94" spans="1:9" x14ac:dyDescent="0.25">
      <c r="A94" s="95" t="s">
        <v>239</v>
      </c>
      <c r="B94" s="50" t="s">
        <v>241</v>
      </c>
      <c r="C94" s="94" t="s">
        <v>185</v>
      </c>
      <c r="D94" s="626">
        <v>664</v>
      </c>
      <c r="E94" s="53" t="s">
        <v>34</v>
      </c>
      <c r="F94" s="53" t="s">
        <v>2</v>
      </c>
      <c r="G94" s="53" t="s">
        <v>2</v>
      </c>
      <c r="H94" s="607" t="s">
        <v>514</v>
      </c>
    </row>
    <row r="95" spans="1:9" x14ac:dyDescent="0.25">
      <c r="A95" s="95" t="s">
        <v>103</v>
      </c>
      <c r="B95" s="50" t="s">
        <v>246</v>
      </c>
      <c r="C95" s="94" t="s">
        <v>185</v>
      </c>
      <c r="D95" s="626">
        <v>270</v>
      </c>
      <c r="E95" s="53" t="s">
        <v>34</v>
      </c>
      <c r="F95" s="53" t="s">
        <v>2</v>
      </c>
      <c r="G95" s="53" t="s">
        <v>2</v>
      </c>
      <c r="H95" s="606">
        <v>1</v>
      </c>
    </row>
    <row r="96" spans="1:9" s="410" customFormat="1" x14ac:dyDescent="0.25">
      <c r="A96" s="610"/>
      <c r="B96" s="611"/>
      <c r="C96" s="625" t="s">
        <v>6</v>
      </c>
      <c r="D96" s="613">
        <f>SUM(D82:D95)</f>
        <v>6792</v>
      </c>
      <c r="E96" s="614">
        <v>8</v>
      </c>
      <c r="F96" s="614">
        <v>6</v>
      </c>
      <c r="G96" s="614">
        <v>0</v>
      </c>
      <c r="H96" s="615">
        <f>SUM(H82:H95)</f>
        <v>106</v>
      </c>
      <c r="I96"/>
    </row>
    <row r="97" spans="1:9" s="419" customFormat="1" x14ac:dyDescent="0.25">
      <c r="A97" s="616"/>
      <c r="B97" s="617"/>
      <c r="C97" s="618" t="s">
        <v>7</v>
      </c>
      <c r="D97" s="613">
        <f>AVERAGE(D82:D95)</f>
        <v>485.14285714285717</v>
      </c>
      <c r="E97" s="614" t="s">
        <v>2</v>
      </c>
      <c r="F97" s="614" t="s">
        <v>2</v>
      </c>
      <c r="G97" s="614" t="s">
        <v>2</v>
      </c>
      <c r="H97" s="619">
        <f>AVERAGE(H82:H95)</f>
        <v>8.1538461538461533</v>
      </c>
      <c r="I97"/>
    </row>
    <row r="98" spans="1:9" s="419" customFormat="1" x14ac:dyDescent="0.25">
      <c r="A98" s="616"/>
      <c r="B98" s="617"/>
      <c r="C98" s="618" t="s">
        <v>8</v>
      </c>
      <c r="D98" s="613">
        <f>MEDIAN(D82:D95)</f>
        <v>520</v>
      </c>
      <c r="E98" s="614"/>
      <c r="F98" s="614"/>
      <c r="G98" s="614"/>
      <c r="H98" s="619">
        <f>MEDIAN(H82:H95)</f>
        <v>5</v>
      </c>
      <c r="I98"/>
    </row>
    <row r="99" spans="1:9" s="419" customFormat="1" x14ac:dyDescent="0.25">
      <c r="A99" s="620"/>
      <c r="B99" s="621"/>
      <c r="C99" s="618" t="s">
        <v>482</v>
      </c>
      <c r="D99" s="622"/>
      <c r="E99" s="623">
        <f>+E96/E81</f>
        <v>0.5714285714285714</v>
      </c>
      <c r="F99" s="623">
        <f>+F96/F81</f>
        <v>0.42857142857142855</v>
      </c>
      <c r="G99" s="623">
        <f>+G96/G81</f>
        <v>0</v>
      </c>
      <c r="H99" s="619"/>
      <c r="I99"/>
    </row>
    <row r="100" spans="1:9" x14ac:dyDescent="0.25">
      <c r="B100" s="187"/>
      <c r="C100" s="69"/>
    </row>
    <row r="101" spans="1:9" x14ac:dyDescent="0.25">
      <c r="B101" s="187"/>
      <c r="C101" s="69"/>
    </row>
    <row r="102" spans="1:9" s="100" customFormat="1" ht="15" customHeight="1" x14ac:dyDescent="0.2">
      <c r="A102" s="36" t="s">
        <v>13</v>
      </c>
      <c r="B102" s="37"/>
      <c r="C102" s="37"/>
      <c r="D102" s="38"/>
      <c r="E102" s="594"/>
      <c r="F102" s="594"/>
      <c r="G102" s="594"/>
      <c r="H102" s="595"/>
    </row>
    <row r="103" spans="1:9" s="141" customFormat="1" ht="27.75" customHeight="1" x14ac:dyDescent="0.2">
      <c r="A103" s="596"/>
      <c r="B103" s="597"/>
      <c r="C103" s="597"/>
      <c r="D103" s="598"/>
      <c r="E103" s="555" t="s">
        <v>565</v>
      </c>
      <c r="F103" s="599"/>
      <c r="G103" s="600"/>
      <c r="H103" s="601" t="s">
        <v>566</v>
      </c>
    </row>
    <row r="104" spans="1:9" s="141" customFormat="1" ht="25.5" x14ac:dyDescent="0.2">
      <c r="A104" s="602" t="s">
        <v>18</v>
      </c>
      <c r="B104" s="602" t="s">
        <v>20</v>
      </c>
      <c r="C104" s="602" t="s">
        <v>22</v>
      </c>
      <c r="D104" s="603" t="s">
        <v>4</v>
      </c>
      <c r="E104" s="233" t="s">
        <v>561</v>
      </c>
      <c r="F104" s="233" t="s">
        <v>562</v>
      </c>
      <c r="G104" s="233" t="s">
        <v>563</v>
      </c>
      <c r="H104" s="561"/>
    </row>
    <row r="105" spans="1:9" s="141" customFormat="1" x14ac:dyDescent="0.25">
      <c r="A105" s="604" t="s">
        <v>513</v>
      </c>
      <c r="B105" s="591"/>
      <c r="C105" s="592"/>
      <c r="D105" s="605">
        <v>6</v>
      </c>
      <c r="E105" s="605">
        <v>6</v>
      </c>
      <c r="F105" s="605">
        <v>6</v>
      </c>
      <c r="G105" s="605">
        <v>6</v>
      </c>
      <c r="H105" s="605">
        <v>6</v>
      </c>
    </row>
    <row r="106" spans="1:9" x14ac:dyDescent="0.25">
      <c r="A106" s="50" t="s">
        <v>248</v>
      </c>
      <c r="B106" s="50" t="s">
        <v>250</v>
      </c>
      <c r="C106" s="95" t="s">
        <v>252</v>
      </c>
      <c r="D106" s="627">
        <v>162</v>
      </c>
      <c r="E106" s="79" t="s">
        <v>2</v>
      </c>
      <c r="F106" s="79" t="s">
        <v>34</v>
      </c>
      <c r="G106" s="53" t="s">
        <v>2</v>
      </c>
      <c r="H106" s="624">
        <v>11</v>
      </c>
    </row>
    <row r="107" spans="1:9" x14ac:dyDescent="0.25">
      <c r="A107" s="50" t="s">
        <v>248</v>
      </c>
      <c r="B107" s="50" t="s">
        <v>256</v>
      </c>
      <c r="C107" s="95" t="s">
        <v>252</v>
      </c>
      <c r="D107" s="627">
        <v>260</v>
      </c>
      <c r="E107" s="53"/>
      <c r="F107" s="53" t="s">
        <v>2</v>
      </c>
      <c r="G107" s="53" t="s">
        <v>34</v>
      </c>
      <c r="H107" s="606">
        <v>12</v>
      </c>
    </row>
    <row r="108" spans="1:9" x14ac:dyDescent="0.25">
      <c r="A108" s="2" t="s">
        <v>35</v>
      </c>
      <c r="B108" s="2" t="s">
        <v>260</v>
      </c>
      <c r="C108" s="51" t="s">
        <v>252</v>
      </c>
      <c r="D108" s="628">
        <v>16</v>
      </c>
      <c r="E108" s="53"/>
      <c r="F108" s="53" t="s">
        <v>2</v>
      </c>
      <c r="G108" s="53" t="s">
        <v>34</v>
      </c>
      <c r="H108" s="609">
        <v>2.25</v>
      </c>
    </row>
    <row r="109" spans="1:9" x14ac:dyDescent="0.25">
      <c r="A109" s="50" t="s">
        <v>164</v>
      </c>
      <c r="B109" s="50" t="s">
        <v>265</v>
      </c>
      <c r="C109" s="95" t="s">
        <v>294</v>
      </c>
      <c r="D109" s="627">
        <v>170</v>
      </c>
      <c r="E109" s="53"/>
      <c r="F109" s="53" t="s">
        <v>2</v>
      </c>
      <c r="G109" s="53" t="s">
        <v>34</v>
      </c>
      <c r="H109" s="606">
        <v>5.5</v>
      </c>
    </row>
    <row r="110" spans="1:9" x14ac:dyDescent="0.25">
      <c r="A110" s="50" t="s">
        <v>97</v>
      </c>
      <c r="B110" s="50" t="s">
        <v>269</v>
      </c>
      <c r="C110" s="95" t="s">
        <v>252</v>
      </c>
      <c r="D110" s="627">
        <v>454</v>
      </c>
      <c r="E110" s="53"/>
      <c r="F110" s="53" t="s">
        <v>2</v>
      </c>
      <c r="G110" s="53" t="s">
        <v>34</v>
      </c>
      <c r="H110" s="606">
        <v>38</v>
      </c>
    </row>
    <row r="111" spans="1:9" x14ac:dyDescent="0.25">
      <c r="A111" s="50" t="s">
        <v>164</v>
      </c>
      <c r="B111" s="50" t="s">
        <v>273</v>
      </c>
      <c r="C111" s="95" t="s">
        <v>252</v>
      </c>
      <c r="D111" s="627">
        <v>190</v>
      </c>
      <c r="E111" s="53"/>
      <c r="F111" s="53" t="s">
        <v>2</v>
      </c>
      <c r="G111" s="53" t="s">
        <v>34</v>
      </c>
      <c r="H111" s="606">
        <v>0</v>
      </c>
    </row>
    <row r="112" spans="1:9" s="410" customFormat="1" x14ac:dyDescent="0.25">
      <c r="A112" s="610"/>
      <c r="B112" s="611"/>
      <c r="C112" s="612" t="s">
        <v>6</v>
      </c>
      <c r="D112" s="613">
        <f>SUM(D106:D111)</f>
        <v>1252</v>
      </c>
      <c r="E112" s="614">
        <v>0</v>
      </c>
      <c r="F112" s="614">
        <v>1</v>
      </c>
      <c r="G112" s="614">
        <v>5</v>
      </c>
      <c r="H112" s="615">
        <f>SUM(H106:H111)</f>
        <v>68.75</v>
      </c>
      <c r="I112"/>
    </row>
    <row r="113" spans="1:9" s="419" customFormat="1" x14ac:dyDescent="0.25">
      <c r="A113" s="616"/>
      <c r="B113" s="617"/>
      <c r="C113" s="618" t="s">
        <v>7</v>
      </c>
      <c r="D113" s="613">
        <f>AVERAGE(D106:D111)</f>
        <v>208.66666666666666</v>
      </c>
      <c r="E113" s="614"/>
      <c r="F113" s="614"/>
      <c r="G113" s="614"/>
      <c r="H113" s="619">
        <f>AVERAGE(H106:H111)</f>
        <v>11.458333333333334</v>
      </c>
      <c r="I113"/>
    </row>
    <row r="114" spans="1:9" s="419" customFormat="1" x14ac:dyDescent="0.25">
      <c r="A114" s="616"/>
      <c r="B114" s="617"/>
      <c r="C114" s="618" t="s">
        <v>8</v>
      </c>
      <c r="D114" s="613">
        <f>MEDIAN(D106:D111)</f>
        <v>180</v>
      </c>
      <c r="E114" s="614"/>
      <c r="F114" s="614"/>
      <c r="G114" s="614"/>
      <c r="H114" s="619">
        <f>MEDIAN(H106:H111)</f>
        <v>8.25</v>
      </c>
      <c r="I114"/>
    </row>
    <row r="115" spans="1:9" s="419" customFormat="1" x14ac:dyDescent="0.25">
      <c r="A115" s="620"/>
      <c r="B115" s="621"/>
      <c r="C115" s="618" t="s">
        <v>482</v>
      </c>
      <c r="D115" s="622"/>
      <c r="E115" s="623">
        <f>+E112/E105</f>
        <v>0</v>
      </c>
      <c r="F115" s="623">
        <f>+F112/F105</f>
        <v>0.16666666666666666</v>
      </c>
      <c r="G115" s="623">
        <f>+G112/G105</f>
        <v>0.83333333333333337</v>
      </c>
      <c r="H115" s="619"/>
      <c r="I115"/>
    </row>
    <row r="116" spans="1:9" x14ac:dyDescent="0.25">
      <c r="B116" s="187"/>
      <c r="C116" s="69"/>
    </row>
    <row r="117" spans="1:9" x14ac:dyDescent="0.25">
      <c r="B117" s="187"/>
      <c r="C117" s="69"/>
    </row>
    <row r="118" spans="1:9" s="100" customFormat="1" ht="15" customHeight="1" x14ac:dyDescent="0.2">
      <c r="A118" s="36" t="s">
        <v>14</v>
      </c>
      <c r="B118" s="37"/>
      <c r="C118" s="37"/>
      <c r="D118" s="38"/>
      <c r="E118" s="594"/>
      <c r="F118" s="594"/>
      <c r="G118" s="594"/>
      <c r="H118" s="595"/>
    </row>
    <row r="119" spans="1:9" s="141" customFormat="1" ht="27.75" customHeight="1" x14ac:dyDescent="0.2">
      <c r="A119" s="596"/>
      <c r="B119" s="597"/>
      <c r="C119" s="597"/>
      <c r="D119" s="598"/>
      <c r="E119" s="555" t="s">
        <v>565</v>
      </c>
      <c r="F119" s="599"/>
      <c r="G119" s="600"/>
      <c r="H119" s="601" t="s">
        <v>566</v>
      </c>
    </row>
    <row r="120" spans="1:9" s="141" customFormat="1" ht="25.5" x14ac:dyDescent="0.2">
      <c r="A120" s="602" t="s">
        <v>18</v>
      </c>
      <c r="B120" s="602" t="s">
        <v>20</v>
      </c>
      <c r="C120" s="602" t="s">
        <v>22</v>
      </c>
      <c r="D120" s="603" t="s">
        <v>4</v>
      </c>
      <c r="E120" s="233" t="s">
        <v>561</v>
      </c>
      <c r="F120" s="233" t="s">
        <v>562</v>
      </c>
      <c r="G120" s="233" t="s">
        <v>563</v>
      </c>
      <c r="H120" s="561"/>
    </row>
    <row r="121" spans="1:9" s="141" customFormat="1" x14ac:dyDescent="0.25">
      <c r="A121" s="604" t="s">
        <v>513</v>
      </c>
      <c r="B121" s="591"/>
      <c r="C121" s="592"/>
      <c r="D121" s="605">
        <v>48</v>
      </c>
      <c r="E121" s="605">
        <v>48</v>
      </c>
      <c r="F121" s="605">
        <v>48</v>
      </c>
      <c r="G121" s="605">
        <v>48</v>
      </c>
      <c r="H121" s="605">
        <v>45</v>
      </c>
    </row>
    <row r="122" spans="1:9" x14ac:dyDescent="0.25">
      <c r="A122" s="50" t="s">
        <v>248</v>
      </c>
      <c r="B122" s="50" t="s">
        <v>277</v>
      </c>
      <c r="C122" s="95" t="s">
        <v>285</v>
      </c>
      <c r="D122" s="78">
        <v>239</v>
      </c>
      <c r="E122" s="53"/>
      <c r="F122" s="53" t="s">
        <v>515</v>
      </c>
      <c r="G122" s="53" t="s">
        <v>34</v>
      </c>
      <c r="H122" s="606">
        <v>12</v>
      </c>
    </row>
    <row r="123" spans="1:9" x14ac:dyDescent="0.25">
      <c r="A123" s="50" t="s">
        <v>281</v>
      </c>
      <c r="B123" s="50" t="s">
        <v>283</v>
      </c>
      <c r="C123" s="95" t="s">
        <v>285</v>
      </c>
      <c r="D123" s="78">
        <v>312</v>
      </c>
      <c r="E123" s="53"/>
      <c r="F123" s="53" t="s">
        <v>515</v>
      </c>
      <c r="G123" s="53" t="s">
        <v>34</v>
      </c>
      <c r="H123" s="606">
        <v>6</v>
      </c>
    </row>
    <row r="124" spans="1:9" x14ac:dyDescent="0.25">
      <c r="A124" s="50" t="s">
        <v>27</v>
      </c>
      <c r="B124" s="50" t="s">
        <v>289</v>
      </c>
      <c r="C124" s="95" t="s">
        <v>285</v>
      </c>
      <c r="D124" s="78">
        <v>309</v>
      </c>
      <c r="E124" s="53"/>
      <c r="F124" s="53" t="s">
        <v>515</v>
      </c>
      <c r="G124" s="53" t="s">
        <v>34</v>
      </c>
      <c r="H124" s="606">
        <v>3</v>
      </c>
    </row>
    <row r="125" spans="1:9" x14ac:dyDescent="0.25">
      <c r="A125" s="50" t="s">
        <v>35</v>
      </c>
      <c r="B125" s="50" t="s">
        <v>293</v>
      </c>
      <c r="C125" s="95" t="s">
        <v>294</v>
      </c>
      <c r="D125" s="78">
        <v>413</v>
      </c>
      <c r="E125" s="53"/>
      <c r="F125" s="53" t="s">
        <v>515</v>
      </c>
      <c r="G125" s="53" t="s">
        <v>34</v>
      </c>
      <c r="H125" s="606">
        <v>17</v>
      </c>
    </row>
    <row r="126" spans="1:9" x14ac:dyDescent="0.25">
      <c r="A126" s="50" t="s">
        <v>35</v>
      </c>
      <c r="B126" s="50" t="s">
        <v>298</v>
      </c>
      <c r="C126" s="95" t="s">
        <v>294</v>
      </c>
      <c r="D126" s="78">
        <v>348</v>
      </c>
      <c r="E126" s="53"/>
      <c r="F126" s="53" t="s">
        <v>515</v>
      </c>
      <c r="G126" s="53" t="s">
        <v>34</v>
      </c>
      <c r="H126" s="606">
        <v>10.5</v>
      </c>
    </row>
    <row r="127" spans="1:9" x14ac:dyDescent="0.25">
      <c r="A127" s="50" t="s">
        <v>35</v>
      </c>
      <c r="B127" s="50" t="s">
        <v>300</v>
      </c>
      <c r="C127" s="95" t="s">
        <v>294</v>
      </c>
      <c r="D127" s="78">
        <v>239</v>
      </c>
      <c r="E127" s="53"/>
      <c r="F127" s="53" t="s">
        <v>515</v>
      </c>
      <c r="G127" s="53" t="s">
        <v>34</v>
      </c>
      <c r="H127" s="606">
        <v>9.33</v>
      </c>
    </row>
    <row r="128" spans="1:9" x14ac:dyDescent="0.25">
      <c r="A128" s="50" t="s">
        <v>35</v>
      </c>
      <c r="B128" s="50" t="s">
        <v>304</v>
      </c>
      <c r="C128" s="95" t="s">
        <v>294</v>
      </c>
      <c r="D128" s="78">
        <v>266</v>
      </c>
      <c r="E128" s="53"/>
      <c r="F128" s="53" t="s">
        <v>515</v>
      </c>
      <c r="G128" s="53" t="s">
        <v>34</v>
      </c>
      <c r="H128" s="606">
        <v>15</v>
      </c>
    </row>
    <row r="129" spans="1:8" x14ac:dyDescent="0.25">
      <c r="A129" s="50" t="s">
        <v>35</v>
      </c>
      <c r="B129" s="50" t="s">
        <v>308</v>
      </c>
      <c r="C129" s="95" t="s">
        <v>294</v>
      </c>
      <c r="D129" s="78">
        <v>404</v>
      </c>
      <c r="E129" s="53"/>
      <c r="F129" s="53" t="s">
        <v>515</v>
      </c>
      <c r="G129" s="53" t="s">
        <v>34</v>
      </c>
      <c r="H129" s="606">
        <v>21</v>
      </c>
    </row>
    <row r="130" spans="1:8" x14ac:dyDescent="0.25">
      <c r="A130" s="480" t="s">
        <v>35</v>
      </c>
      <c r="B130" s="50" t="s">
        <v>310</v>
      </c>
      <c r="C130" s="629" t="s">
        <v>294</v>
      </c>
      <c r="D130" s="630">
        <v>334</v>
      </c>
      <c r="E130" s="53"/>
      <c r="F130" s="53" t="s">
        <v>515</v>
      </c>
      <c r="G130" s="53" t="s">
        <v>34</v>
      </c>
      <c r="H130" s="606">
        <v>12</v>
      </c>
    </row>
    <row r="131" spans="1:8" ht="15.75" thickBot="1" x14ac:dyDescent="0.3">
      <c r="A131" s="631" t="s">
        <v>35</v>
      </c>
      <c r="B131" s="50" t="s">
        <v>312</v>
      </c>
      <c r="C131" s="95" t="s">
        <v>252</v>
      </c>
      <c r="D131" s="78">
        <v>225</v>
      </c>
      <c r="E131" s="53"/>
      <c r="F131" s="53" t="s">
        <v>515</v>
      </c>
      <c r="G131" s="53" t="s">
        <v>34</v>
      </c>
      <c r="H131" s="606">
        <v>11.25</v>
      </c>
    </row>
    <row r="132" spans="1:8" x14ac:dyDescent="0.25">
      <c r="A132" s="482" t="s">
        <v>35</v>
      </c>
      <c r="B132" s="50" t="s">
        <v>315</v>
      </c>
      <c r="C132" s="632" t="s">
        <v>294</v>
      </c>
      <c r="D132" s="633">
        <v>554</v>
      </c>
      <c r="E132" s="53"/>
      <c r="F132" s="53" t="s">
        <v>515</v>
      </c>
      <c r="G132" s="53" t="s">
        <v>34</v>
      </c>
      <c r="H132" s="607" t="s">
        <v>514</v>
      </c>
    </row>
    <row r="133" spans="1:8" x14ac:dyDescent="0.25">
      <c r="A133" s="50" t="s">
        <v>318</v>
      </c>
      <c r="B133" s="50" t="s">
        <v>320</v>
      </c>
      <c r="C133" s="95" t="s">
        <v>322</v>
      </c>
      <c r="D133" s="78">
        <v>229</v>
      </c>
      <c r="E133" s="53"/>
      <c r="F133" s="53" t="s">
        <v>515</v>
      </c>
      <c r="G133" s="53" t="s">
        <v>34</v>
      </c>
      <c r="H133" s="606">
        <v>10</v>
      </c>
    </row>
    <row r="134" spans="1:8" x14ac:dyDescent="0.25">
      <c r="A134" s="50" t="s">
        <v>157</v>
      </c>
      <c r="B134" s="50" t="s">
        <v>326</v>
      </c>
      <c r="C134" s="95" t="s">
        <v>294</v>
      </c>
      <c r="D134" s="78">
        <v>269</v>
      </c>
      <c r="E134" s="53"/>
      <c r="F134" s="53" t="s">
        <v>515</v>
      </c>
      <c r="G134" s="53" t="s">
        <v>34</v>
      </c>
      <c r="H134" s="606">
        <v>15</v>
      </c>
    </row>
    <row r="135" spans="1:8" x14ac:dyDescent="0.25">
      <c r="A135" s="50" t="s">
        <v>203</v>
      </c>
      <c r="B135" s="50" t="s">
        <v>331</v>
      </c>
      <c r="C135" s="95" t="s">
        <v>332</v>
      </c>
      <c r="D135" s="78">
        <v>210</v>
      </c>
      <c r="E135" s="53"/>
      <c r="F135" s="53" t="s">
        <v>515</v>
      </c>
      <c r="G135" s="53" t="s">
        <v>34</v>
      </c>
      <c r="H135" s="606">
        <v>12</v>
      </c>
    </row>
    <row r="136" spans="1:8" x14ac:dyDescent="0.25">
      <c r="A136" s="50" t="s">
        <v>203</v>
      </c>
      <c r="B136" s="50" t="s">
        <v>336</v>
      </c>
      <c r="C136" s="95" t="s">
        <v>337</v>
      </c>
      <c r="D136" s="78">
        <v>436</v>
      </c>
      <c r="E136" s="53"/>
      <c r="F136" s="53" t="s">
        <v>515</v>
      </c>
      <c r="G136" s="53" t="s">
        <v>34</v>
      </c>
      <c r="H136" s="606">
        <v>14.5</v>
      </c>
    </row>
    <row r="137" spans="1:8" x14ac:dyDescent="0.25">
      <c r="A137" s="50" t="s">
        <v>340</v>
      </c>
      <c r="B137" s="50" t="s">
        <v>342</v>
      </c>
      <c r="C137" s="51" t="s">
        <v>344</v>
      </c>
      <c r="D137" s="78">
        <v>173</v>
      </c>
      <c r="E137" s="53"/>
      <c r="F137" s="53" t="s">
        <v>516</v>
      </c>
      <c r="G137" s="53" t="s">
        <v>2</v>
      </c>
      <c r="H137" s="606">
        <v>10</v>
      </c>
    </row>
    <row r="138" spans="1:8" x14ac:dyDescent="0.25">
      <c r="A138" s="50" t="s">
        <v>209</v>
      </c>
      <c r="B138" s="50" t="s">
        <v>348</v>
      </c>
      <c r="C138" s="51" t="s">
        <v>349</v>
      </c>
      <c r="D138" s="78">
        <v>214</v>
      </c>
      <c r="E138" s="53"/>
      <c r="F138" s="53" t="s">
        <v>515</v>
      </c>
      <c r="G138" s="53" t="s">
        <v>34</v>
      </c>
      <c r="H138" s="606">
        <v>10</v>
      </c>
    </row>
    <row r="139" spans="1:8" x14ac:dyDescent="0.25">
      <c r="A139" s="50" t="s">
        <v>116</v>
      </c>
      <c r="B139" s="50" t="s">
        <v>353</v>
      </c>
      <c r="C139" s="51" t="s">
        <v>294</v>
      </c>
      <c r="D139" s="78">
        <v>43</v>
      </c>
      <c r="E139" s="53"/>
      <c r="F139" s="53" t="s">
        <v>515</v>
      </c>
      <c r="G139" s="53" t="s">
        <v>34</v>
      </c>
      <c r="H139" s="606">
        <v>0</v>
      </c>
    </row>
    <row r="140" spans="1:8" x14ac:dyDescent="0.25">
      <c r="A140" s="480" t="s">
        <v>116</v>
      </c>
      <c r="B140" s="50" t="s">
        <v>358</v>
      </c>
      <c r="C140" s="634" t="s">
        <v>294</v>
      </c>
      <c r="D140" s="630">
        <v>177</v>
      </c>
      <c r="E140" s="53"/>
      <c r="F140" s="53" t="s">
        <v>515</v>
      </c>
      <c r="G140" s="53" t="s">
        <v>34</v>
      </c>
      <c r="H140" s="606">
        <v>0</v>
      </c>
    </row>
    <row r="141" spans="1:8" ht="15.75" thickBot="1" x14ac:dyDescent="0.3">
      <c r="A141" s="631" t="s">
        <v>61</v>
      </c>
      <c r="B141" s="50" t="s">
        <v>362</v>
      </c>
      <c r="C141" s="51" t="s">
        <v>337</v>
      </c>
      <c r="D141" s="78">
        <v>419</v>
      </c>
      <c r="E141" s="53"/>
      <c r="F141" s="53" t="s">
        <v>515</v>
      </c>
      <c r="G141" s="53" t="s">
        <v>34</v>
      </c>
      <c r="H141" s="606">
        <v>16</v>
      </c>
    </row>
    <row r="142" spans="1:8" x14ac:dyDescent="0.25">
      <c r="A142" s="482" t="s">
        <v>61</v>
      </c>
      <c r="B142" s="50" t="s">
        <v>366</v>
      </c>
      <c r="C142" s="635" t="s">
        <v>294</v>
      </c>
      <c r="D142" s="633">
        <v>94</v>
      </c>
      <c r="E142" s="53"/>
      <c r="F142" s="53" t="s">
        <v>515</v>
      </c>
      <c r="G142" s="53" t="s">
        <v>34</v>
      </c>
      <c r="H142" s="606">
        <v>2.8</v>
      </c>
    </row>
    <row r="143" spans="1:8" x14ac:dyDescent="0.25">
      <c r="A143" s="50" t="s">
        <v>61</v>
      </c>
      <c r="B143" s="50" t="s">
        <v>370</v>
      </c>
      <c r="C143" s="51" t="s">
        <v>372</v>
      </c>
      <c r="D143" s="78">
        <v>274</v>
      </c>
      <c r="E143" s="53"/>
      <c r="F143" s="53" t="s">
        <v>515</v>
      </c>
      <c r="G143" s="53" t="s">
        <v>34</v>
      </c>
      <c r="H143" s="606">
        <v>12</v>
      </c>
    </row>
    <row r="144" spans="1:8" x14ac:dyDescent="0.25">
      <c r="A144" s="50" t="s">
        <v>61</v>
      </c>
      <c r="B144" s="50" t="s">
        <v>376</v>
      </c>
      <c r="C144" s="51" t="s">
        <v>372</v>
      </c>
      <c r="D144" s="78">
        <v>349</v>
      </c>
      <c r="E144" s="53"/>
      <c r="F144" s="53" t="s">
        <v>515</v>
      </c>
      <c r="G144" s="53" t="s">
        <v>34</v>
      </c>
      <c r="H144" s="606">
        <v>14</v>
      </c>
    </row>
    <row r="145" spans="1:8" x14ac:dyDescent="0.25">
      <c r="A145" s="50" t="s">
        <v>61</v>
      </c>
      <c r="B145" s="50" t="s">
        <v>380</v>
      </c>
      <c r="C145" s="51" t="s">
        <v>337</v>
      </c>
      <c r="D145" s="78">
        <v>344</v>
      </c>
      <c r="E145" s="53"/>
      <c r="F145" s="53" t="s">
        <v>515</v>
      </c>
      <c r="G145" s="53" t="s">
        <v>34</v>
      </c>
      <c r="H145" s="606">
        <v>15</v>
      </c>
    </row>
    <row r="146" spans="1:8" x14ac:dyDescent="0.25">
      <c r="A146" s="50" t="s">
        <v>164</v>
      </c>
      <c r="B146" s="50" t="s">
        <v>385</v>
      </c>
      <c r="C146" s="51" t="s">
        <v>285</v>
      </c>
      <c r="D146" s="78">
        <v>191</v>
      </c>
      <c r="E146" s="53"/>
      <c r="F146" s="53" t="s">
        <v>515</v>
      </c>
      <c r="G146" s="53" t="s">
        <v>34</v>
      </c>
      <c r="H146" s="606">
        <v>6</v>
      </c>
    </row>
    <row r="147" spans="1:8" x14ac:dyDescent="0.25">
      <c r="A147" s="50" t="s">
        <v>164</v>
      </c>
      <c r="B147" s="50" t="s">
        <v>389</v>
      </c>
      <c r="C147" s="95" t="s">
        <v>285</v>
      </c>
      <c r="D147" s="78">
        <v>244</v>
      </c>
      <c r="E147" s="53"/>
      <c r="F147" s="53" t="s">
        <v>516</v>
      </c>
      <c r="G147" s="53" t="s">
        <v>2</v>
      </c>
      <c r="H147" s="606">
        <v>6.5</v>
      </c>
    </row>
    <row r="148" spans="1:8" x14ac:dyDescent="0.25">
      <c r="A148" s="50" t="s">
        <v>164</v>
      </c>
      <c r="B148" s="50" t="s">
        <v>394</v>
      </c>
      <c r="C148" s="51" t="s">
        <v>285</v>
      </c>
      <c r="D148" s="78">
        <v>366</v>
      </c>
      <c r="E148" s="53"/>
      <c r="F148" s="53" t="s">
        <v>515</v>
      </c>
      <c r="G148" s="53" t="s">
        <v>34</v>
      </c>
      <c r="H148" s="606">
        <v>20</v>
      </c>
    </row>
    <row r="149" spans="1:8" x14ac:dyDescent="0.25">
      <c r="A149" s="50" t="s">
        <v>164</v>
      </c>
      <c r="B149" s="50" t="s">
        <v>398</v>
      </c>
      <c r="C149" s="51" t="s">
        <v>285</v>
      </c>
      <c r="D149" s="78">
        <v>359</v>
      </c>
      <c r="E149" s="53"/>
      <c r="F149" s="53" t="s">
        <v>515</v>
      </c>
      <c r="G149" s="53" t="s">
        <v>34</v>
      </c>
      <c r="H149" s="606">
        <v>10.5</v>
      </c>
    </row>
    <row r="150" spans="1:8" x14ac:dyDescent="0.25">
      <c r="A150" s="480" t="s">
        <v>164</v>
      </c>
      <c r="B150" s="50" t="s">
        <v>402</v>
      </c>
      <c r="C150" s="634" t="s">
        <v>403</v>
      </c>
      <c r="D150" s="630">
        <v>308</v>
      </c>
      <c r="E150" s="53"/>
      <c r="F150" s="53" t="s">
        <v>515</v>
      </c>
      <c r="G150" s="53" t="s">
        <v>34</v>
      </c>
      <c r="H150" s="607" t="s">
        <v>514</v>
      </c>
    </row>
    <row r="151" spans="1:8" ht="15.75" thickBot="1" x14ac:dyDescent="0.3">
      <c r="A151" s="631" t="s">
        <v>164</v>
      </c>
      <c r="B151" s="50" t="s">
        <v>407</v>
      </c>
      <c r="C151" s="95" t="s">
        <v>285</v>
      </c>
      <c r="D151" s="78">
        <v>322</v>
      </c>
      <c r="E151" s="53"/>
      <c r="F151" s="53" t="s">
        <v>515</v>
      </c>
      <c r="G151" s="53" t="s">
        <v>34</v>
      </c>
      <c r="H151" s="606">
        <v>8.5</v>
      </c>
    </row>
    <row r="152" spans="1:8" x14ac:dyDescent="0.25">
      <c r="A152" s="482" t="s">
        <v>67</v>
      </c>
      <c r="B152" s="50" t="s">
        <v>411</v>
      </c>
      <c r="C152" s="632" t="s">
        <v>285</v>
      </c>
      <c r="D152" s="633">
        <v>294</v>
      </c>
      <c r="E152" s="53"/>
      <c r="F152" s="53" t="s">
        <v>515</v>
      </c>
      <c r="G152" s="53" t="s">
        <v>34</v>
      </c>
      <c r="H152" s="606">
        <v>0</v>
      </c>
    </row>
    <row r="153" spans="1:8" x14ac:dyDescent="0.25">
      <c r="A153" s="50" t="s">
        <v>67</v>
      </c>
      <c r="B153" s="50" t="s">
        <v>413</v>
      </c>
      <c r="C153" s="95" t="s">
        <v>285</v>
      </c>
      <c r="D153" s="78">
        <v>286</v>
      </c>
      <c r="E153" s="53"/>
      <c r="F153" s="53" t="s">
        <v>515</v>
      </c>
      <c r="G153" s="53" t="s">
        <v>34</v>
      </c>
      <c r="H153" s="606">
        <v>0</v>
      </c>
    </row>
    <row r="154" spans="1:8" x14ac:dyDescent="0.25">
      <c r="A154" s="50" t="s">
        <v>67</v>
      </c>
      <c r="B154" s="50" t="s">
        <v>415</v>
      </c>
      <c r="C154" s="636" t="s">
        <v>285</v>
      </c>
      <c r="D154" s="78">
        <v>290</v>
      </c>
      <c r="E154" s="53"/>
      <c r="F154" s="53" t="s">
        <v>515</v>
      </c>
      <c r="G154" s="53" t="s">
        <v>34</v>
      </c>
      <c r="H154" s="606">
        <v>0</v>
      </c>
    </row>
    <row r="155" spans="1:8" x14ac:dyDescent="0.25">
      <c r="A155" s="50" t="s">
        <v>67</v>
      </c>
      <c r="B155" s="50" t="s">
        <v>417</v>
      </c>
      <c r="C155" s="636" t="s">
        <v>285</v>
      </c>
      <c r="D155" s="78">
        <v>18</v>
      </c>
      <c r="E155" s="53"/>
      <c r="F155" s="53" t="s">
        <v>515</v>
      </c>
      <c r="G155" s="53" t="s">
        <v>34</v>
      </c>
      <c r="H155" s="606">
        <v>0</v>
      </c>
    </row>
    <row r="156" spans="1:8" x14ac:dyDescent="0.25">
      <c r="A156" s="50" t="s">
        <v>418</v>
      </c>
      <c r="B156" s="50" t="s">
        <v>420</v>
      </c>
      <c r="C156" s="51" t="s">
        <v>422</v>
      </c>
      <c r="D156" s="78">
        <v>195</v>
      </c>
      <c r="E156" s="53"/>
      <c r="F156" s="53" t="s">
        <v>515</v>
      </c>
      <c r="G156" s="53" t="s">
        <v>34</v>
      </c>
      <c r="H156" s="606">
        <v>5.5</v>
      </c>
    </row>
    <row r="157" spans="1:8" x14ac:dyDescent="0.25">
      <c r="A157" s="50" t="s">
        <v>73</v>
      </c>
      <c r="B157" s="50" t="s">
        <v>426</v>
      </c>
      <c r="C157" s="51" t="s">
        <v>403</v>
      </c>
      <c r="D157" s="78">
        <v>255</v>
      </c>
      <c r="E157" s="53"/>
      <c r="F157" s="53" t="s">
        <v>515</v>
      </c>
      <c r="G157" s="53" t="s">
        <v>34</v>
      </c>
      <c r="H157" s="607" t="s">
        <v>514</v>
      </c>
    </row>
    <row r="158" spans="1:8" x14ac:dyDescent="0.25">
      <c r="A158" s="50" t="s">
        <v>79</v>
      </c>
      <c r="B158" s="50" t="s">
        <v>431</v>
      </c>
      <c r="C158" s="51" t="s">
        <v>285</v>
      </c>
      <c r="D158" s="78">
        <v>321</v>
      </c>
      <c r="E158" s="53"/>
      <c r="F158" s="53" t="s">
        <v>515</v>
      </c>
      <c r="G158" s="53" t="s">
        <v>34</v>
      </c>
      <c r="H158" s="609">
        <v>18</v>
      </c>
    </row>
    <row r="159" spans="1:8" x14ac:dyDescent="0.25">
      <c r="A159" s="50" t="s">
        <v>79</v>
      </c>
      <c r="B159" s="50" t="s">
        <v>300</v>
      </c>
      <c r="C159" s="51" t="s">
        <v>285</v>
      </c>
      <c r="D159" s="78">
        <v>316</v>
      </c>
      <c r="E159" s="53"/>
      <c r="F159" s="53" t="s">
        <v>515</v>
      </c>
      <c r="G159" s="53" t="s">
        <v>34</v>
      </c>
      <c r="H159" s="606">
        <v>11.5</v>
      </c>
    </row>
    <row r="160" spans="1:8" x14ac:dyDescent="0.25">
      <c r="A160" s="480" t="s">
        <v>79</v>
      </c>
      <c r="B160" s="50" t="s">
        <v>438</v>
      </c>
      <c r="C160" s="634" t="s">
        <v>285</v>
      </c>
      <c r="D160" s="630">
        <v>330</v>
      </c>
      <c r="E160" s="53"/>
      <c r="F160" s="53" t="s">
        <v>515</v>
      </c>
      <c r="G160" s="53" t="s">
        <v>34</v>
      </c>
      <c r="H160" s="606">
        <v>5</v>
      </c>
    </row>
    <row r="161" spans="1:9" ht="15.75" thickBot="1" x14ac:dyDescent="0.3">
      <c r="A161" s="631" t="s">
        <v>239</v>
      </c>
      <c r="B161" s="50" t="s">
        <v>442</v>
      </c>
      <c r="C161" s="51" t="s">
        <v>285</v>
      </c>
      <c r="D161" s="78">
        <v>33</v>
      </c>
      <c r="E161" s="53"/>
      <c r="F161" s="53" t="s">
        <v>515</v>
      </c>
      <c r="G161" s="53" t="s">
        <v>34</v>
      </c>
      <c r="H161" s="606">
        <v>3</v>
      </c>
    </row>
    <row r="162" spans="1:9" x14ac:dyDescent="0.25">
      <c r="A162" s="482" t="s">
        <v>239</v>
      </c>
      <c r="B162" s="50" t="s">
        <v>447</v>
      </c>
      <c r="C162" s="635" t="s">
        <v>285</v>
      </c>
      <c r="D162" s="633">
        <v>318</v>
      </c>
      <c r="E162" s="53"/>
      <c r="F162" s="53" t="s">
        <v>515</v>
      </c>
      <c r="G162" s="53" t="s">
        <v>34</v>
      </c>
      <c r="H162" s="606">
        <v>21</v>
      </c>
    </row>
    <row r="163" spans="1:9" x14ac:dyDescent="0.25">
      <c r="A163" s="50" t="s">
        <v>239</v>
      </c>
      <c r="B163" s="50" t="s">
        <v>342</v>
      </c>
      <c r="C163" s="51" t="s">
        <v>285</v>
      </c>
      <c r="D163" s="78">
        <v>319</v>
      </c>
      <c r="E163" s="53"/>
      <c r="F163" s="53" t="s">
        <v>515</v>
      </c>
      <c r="G163" s="53" t="s">
        <v>34</v>
      </c>
      <c r="H163" s="606">
        <v>24</v>
      </c>
    </row>
    <row r="164" spans="1:9" x14ac:dyDescent="0.25">
      <c r="A164" s="50" t="s">
        <v>239</v>
      </c>
      <c r="B164" s="50" t="s">
        <v>454</v>
      </c>
      <c r="C164" s="51" t="s">
        <v>285</v>
      </c>
      <c r="D164" s="78">
        <v>355</v>
      </c>
      <c r="E164" s="53"/>
      <c r="F164" s="53" t="s">
        <v>515</v>
      </c>
      <c r="G164" s="53" t="s">
        <v>34</v>
      </c>
      <c r="H164" s="606">
        <v>24</v>
      </c>
    </row>
    <row r="165" spans="1:9" x14ac:dyDescent="0.25">
      <c r="A165" s="50" t="s">
        <v>239</v>
      </c>
      <c r="B165" s="50" t="s">
        <v>458</v>
      </c>
      <c r="C165" s="51" t="s">
        <v>285</v>
      </c>
      <c r="D165" s="78">
        <v>192</v>
      </c>
      <c r="E165" s="53"/>
      <c r="F165" s="53" t="s">
        <v>515</v>
      </c>
      <c r="G165" s="53" t="s">
        <v>34</v>
      </c>
      <c r="H165" s="606">
        <v>12</v>
      </c>
    </row>
    <row r="166" spans="1:9" x14ac:dyDescent="0.25">
      <c r="A166" s="50" t="s">
        <v>103</v>
      </c>
      <c r="B166" s="50" t="s">
        <v>463</v>
      </c>
      <c r="C166" s="51" t="s">
        <v>464</v>
      </c>
      <c r="D166" s="78">
        <v>151</v>
      </c>
      <c r="E166" s="53"/>
      <c r="F166" s="53" t="s">
        <v>515</v>
      </c>
      <c r="G166" s="53" t="s">
        <v>34</v>
      </c>
      <c r="H166" s="609">
        <v>0</v>
      </c>
    </row>
    <row r="167" spans="1:9" x14ac:dyDescent="0.25">
      <c r="A167" s="50" t="s">
        <v>103</v>
      </c>
      <c r="B167" s="50" t="s">
        <v>466</v>
      </c>
      <c r="C167" s="51" t="s">
        <v>322</v>
      </c>
      <c r="D167" s="78">
        <v>158</v>
      </c>
      <c r="E167" s="53"/>
      <c r="F167" s="53" t="s">
        <v>515</v>
      </c>
      <c r="G167" s="53" t="s">
        <v>34</v>
      </c>
      <c r="H167" s="606">
        <v>0</v>
      </c>
    </row>
    <row r="168" spans="1:9" x14ac:dyDescent="0.25">
      <c r="A168" s="50" t="s">
        <v>103</v>
      </c>
      <c r="B168" s="50" t="s">
        <v>468</v>
      </c>
      <c r="C168" s="51" t="s">
        <v>332</v>
      </c>
      <c r="D168" s="78">
        <v>158</v>
      </c>
      <c r="E168" s="53"/>
      <c r="F168" s="53" t="s">
        <v>515</v>
      </c>
      <c r="G168" s="53" t="s">
        <v>34</v>
      </c>
      <c r="H168" s="609">
        <v>0</v>
      </c>
    </row>
    <row r="169" spans="1:9" x14ac:dyDescent="0.25">
      <c r="A169" s="50" t="s">
        <v>109</v>
      </c>
      <c r="B169" s="50" t="s">
        <v>470</v>
      </c>
      <c r="C169" s="51" t="s">
        <v>349</v>
      </c>
      <c r="D169" s="78">
        <v>320</v>
      </c>
      <c r="E169" s="53"/>
      <c r="F169" s="53" t="s">
        <v>515</v>
      </c>
      <c r="G169" s="53" t="s">
        <v>34</v>
      </c>
      <c r="H169" s="606">
        <v>15</v>
      </c>
    </row>
    <row r="170" spans="1:9" s="410" customFormat="1" x14ac:dyDescent="0.25">
      <c r="A170" s="610"/>
      <c r="B170" s="611"/>
      <c r="C170" s="612" t="s">
        <v>6</v>
      </c>
      <c r="D170" s="613">
        <f>SUM(D122:D169)</f>
        <v>12973</v>
      </c>
      <c r="E170" s="614">
        <v>0</v>
      </c>
      <c r="F170" s="614">
        <v>2</v>
      </c>
      <c r="G170" s="614">
        <v>46</v>
      </c>
      <c r="H170" s="615">
        <f>SUM(H122:H169)</f>
        <v>438.88</v>
      </c>
      <c r="I170"/>
    </row>
    <row r="171" spans="1:9" s="419" customFormat="1" x14ac:dyDescent="0.25">
      <c r="A171" s="616"/>
      <c r="B171" s="617"/>
      <c r="C171" s="618" t="s">
        <v>7</v>
      </c>
      <c r="D171" s="613">
        <f>AVERAGE(D122:D169)</f>
        <v>270.27083333333331</v>
      </c>
      <c r="E171" s="614"/>
      <c r="F171" s="614"/>
      <c r="G171" s="614"/>
      <c r="H171" s="619">
        <f>AVERAGE(H122:H169)</f>
        <v>9.7528888888888883</v>
      </c>
      <c r="I171"/>
    </row>
    <row r="172" spans="1:9" s="419" customFormat="1" x14ac:dyDescent="0.25">
      <c r="A172" s="616"/>
      <c r="B172" s="617"/>
      <c r="C172" s="618" t="s">
        <v>8</v>
      </c>
      <c r="D172" s="613">
        <f>MEDIAN(D122:D169)</f>
        <v>288</v>
      </c>
      <c r="E172" s="614"/>
      <c r="F172" s="614"/>
      <c r="G172" s="614"/>
      <c r="H172" s="619">
        <f>MEDIAN(H122:H169)</f>
        <v>10.5</v>
      </c>
      <c r="I172"/>
    </row>
    <row r="173" spans="1:9" s="419" customFormat="1" x14ac:dyDescent="0.25">
      <c r="A173" s="620"/>
      <c r="B173" s="621"/>
      <c r="C173" s="618" t="s">
        <v>482</v>
      </c>
      <c r="D173" s="622"/>
      <c r="E173" s="623">
        <f>+E170/E121</f>
        <v>0</v>
      </c>
      <c r="F173" s="623">
        <f>+F170/F121</f>
        <v>4.1666666666666664E-2</v>
      </c>
      <c r="G173" s="623">
        <f>+G170/G121</f>
        <v>0.95833333333333337</v>
      </c>
      <c r="H173" s="619"/>
      <c r="I173"/>
    </row>
    <row r="174" spans="1:9" x14ac:dyDescent="0.25">
      <c r="C174" s="70"/>
    </row>
    <row r="175" spans="1:9" x14ac:dyDescent="0.25">
      <c r="C175" s="70"/>
    </row>
  </sheetData>
  <mergeCells count="24">
    <mergeCell ref="E103:G103"/>
    <mergeCell ref="H103:H104"/>
    <mergeCell ref="A105:C105"/>
    <mergeCell ref="E119:G119"/>
    <mergeCell ref="H119:H120"/>
    <mergeCell ref="A121:C121"/>
    <mergeCell ref="E65:G65"/>
    <mergeCell ref="H65:H66"/>
    <mergeCell ref="A67:C67"/>
    <mergeCell ref="E79:G79"/>
    <mergeCell ref="H79:H80"/>
    <mergeCell ref="A81:C81"/>
    <mergeCell ref="E23:G23"/>
    <mergeCell ref="H23:H24"/>
    <mergeCell ref="A25:C25"/>
    <mergeCell ref="E48:G48"/>
    <mergeCell ref="H48:H49"/>
    <mergeCell ref="A50:C50"/>
    <mergeCell ref="E5:G5"/>
    <mergeCell ref="H5:H6"/>
    <mergeCell ref="B14:D14"/>
    <mergeCell ref="E18:G18"/>
    <mergeCell ref="H18:H19"/>
    <mergeCell ref="A20:C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23419-1E23-43A9-A811-787A8E5D0FC9}">
  <dimension ref="A1:AP181"/>
  <sheetViews>
    <sheetView workbookViewId="0">
      <pane ySplit="20" topLeftCell="A21" activePane="bottomLeft" state="frozen"/>
      <selection pane="bottomLeft" activeCell="A21" sqref="A21:XFD21"/>
    </sheetView>
  </sheetViews>
  <sheetFormatPr defaultRowHeight="15" x14ac:dyDescent="0.25"/>
  <cols>
    <col min="1" max="1" width="14.42578125" customWidth="1"/>
    <col min="2" max="2" width="45.85546875" customWidth="1"/>
    <col min="3" max="4" width="11.42578125" customWidth="1"/>
    <col min="5" max="5" width="12.28515625" customWidth="1"/>
    <col min="6" max="6" width="13.28515625" customWidth="1"/>
    <col min="7" max="7" width="14.140625" customWidth="1"/>
    <col min="8" max="8" width="12.7109375" customWidth="1"/>
    <col min="9" max="9" width="14.28515625" customWidth="1"/>
    <col min="10" max="10" width="10.42578125" customWidth="1"/>
    <col min="11" max="11" width="11.140625" customWidth="1"/>
    <col min="12" max="12" width="10.28515625" customWidth="1"/>
    <col min="13" max="13" width="12.140625" customWidth="1"/>
  </cols>
  <sheetData>
    <row r="1" spans="1:14" s="5" customFormat="1" ht="15.75" x14ac:dyDescent="0.25">
      <c r="A1" s="1" t="s">
        <v>0</v>
      </c>
      <c r="B1" s="2"/>
      <c r="C1"/>
      <c r="D1"/>
      <c r="E1"/>
      <c r="F1"/>
      <c r="G1"/>
      <c r="H1"/>
    </row>
    <row r="2" spans="1:14" s="212" customFormat="1" ht="15.75" x14ac:dyDescent="0.25">
      <c r="A2" s="1" t="s">
        <v>567</v>
      </c>
      <c r="D2" s="213"/>
      <c r="E2" s="213"/>
      <c r="F2" s="213"/>
      <c r="G2" s="213"/>
      <c r="H2" s="213"/>
      <c r="I2" s="215"/>
      <c r="J2" s="215"/>
      <c r="K2" s="213"/>
      <c r="L2" s="213"/>
      <c r="M2" s="213"/>
      <c r="N2" s="213"/>
    </row>
    <row r="3" spans="1:14" s="13" customFormat="1" ht="12.75" x14ac:dyDescent="0.2">
      <c r="A3" s="104" t="s">
        <v>476</v>
      </c>
      <c r="D3" s="24"/>
      <c r="E3" s="24"/>
      <c r="F3" s="24"/>
      <c r="G3" s="24"/>
      <c r="H3" s="24"/>
      <c r="I3" s="215"/>
      <c r="J3" s="215"/>
      <c r="L3" s="13" t="s">
        <v>2</v>
      </c>
    </row>
    <row r="4" spans="1:14" s="13" customFormat="1" ht="16.5" customHeight="1" x14ac:dyDescent="0.25">
      <c r="A4" s="1"/>
      <c r="B4" s="637"/>
      <c r="C4" s="638"/>
      <c r="D4" s="638"/>
      <c r="E4" s="638"/>
      <c r="F4" s="638"/>
      <c r="G4" s="639"/>
      <c r="H4" s="639"/>
      <c r="I4" s="639"/>
      <c r="J4" s="639"/>
      <c r="K4" s="638"/>
    </row>
    <row r="5" spans="1:14" s="13" customFormat="1" ht="15.75" x14ac:dyDescent="0.25">
      <c r="A5" s="1"/>
      <c r="D5" s="24"/>
      <c r="E5" s="24"/>
      <c r="F5" s="215"/>
      <c r="G5" s="24"/>
      <c r="H5" s="24"/>
      <c r="I5" s="24"/>
      <c r="J5" s="24"/>
      <c r="K5" s="24"/>
    </row>
    <row r="6" spans="1:14" s="13" customFormat="1" ht="15" customHeight="1" x14ac:dyDescent="0.25">
      <c r="A6" s="7" t="s">
        <v>3</v>
      </c>
      <c r="B6" s="552"/>
      <c r="C6" s="640" t="s">
        <v>568</v>
      </c>
      <c r="D6" s="640" t="s">
        <v>569</v>
      </c>
      <c r="E6" s="640"/>
      <c r="F6" s="640"/>
      <c r="G6" s="640"/>
      <c r="H6" s="640" t="s">
        <v>570</v>
      </c>
      <c r="I6" s="640"/>
      <c r="J6" s="555"/>
      <c r="K6" s="641"/>
    </row>
    <row r="7" spans="1:14" s="13" customFormat="1" ht="51" x14ac:dyDescent="0.2">
      <c r="B7" s="558" t="s">
        <v>5</v>
      </c>
      <c r="C7" s="642"/>
      <c r="D7" s="233" t="s">
        <v>571</v>
      </c>
      <c r="E7" s="233" t="s">
        <v>572</v>
      </c>
      <c r="F7" s="233" t="s">
        <v>573</v>
      </c>
      <c r="G7" s="233" t="s">
        <v>574</v>
      </c>
      <c r="H7" s="116" t="s">
        <v>575</v>
      </c>
      <c r="I7" s="233" t="s">
        <v>576</v>
      </c>
      <c r="J7" s="233" t="s">
        <v>577</v>
      </c>
    </row>
    <row r="8" spans="1:14" s="13" customFormat="1" x14ac:dyDescent="0.25">
      <c r="B8" s="17" t="s">
        <v>9</v>
      </c>
      <c r="C8" s="643">
        <f>E44</f>
        <v>0.7857142857142857</v>
      </c>
      <c r="D8" s="643">
        <f t="shared" ref="D8:J8" si="0">F44</f>
        <v>0.26666666666666666</v>
      </c>
      <c r="E8" s="643">
        <f t="shared" si="0"/>
        <v>0</v>
      </c>
      <c r="F8" s="643">
        <f t="shared" si="0"/>
        <v>0.26666666666666666</v>
      </c>
      <c r="G8" s="643">
        <f>I44</f>
        <v>6.6666666666666666E-2</v>
      </c>
      <c r="H8" s="643">
        <f t="shared" si="0"/>
        <v>0.26666666666666666</v>
      </c>
      <c r="I8" s="643">
        <f t="shared" si="0"/>
        <v>0.26666666666666666</v>
      </c>
      <c r="J8" s="643">
        <f t="shared" si="0"/>
        <v>0</v>
      </c>
    </row>
    <row r="9" spans="1:14" s="13" customFormat="1" x14ac:dyDescent="0.25">
      <c r="B9" s="17" t="s">
        <v>10</v>
      </c>
      <c r="C9" s="643">
        <f t="shared" ref="C9:J9" si="1">E61</f>
        <v>0.14285714285714285</v>
      </c>
      <c r="D9" s="643">
        <f t="shared" si="1"/>
        <v>0.2857142857142857</v>
      </c>
      <c r="E9" s="643">
        <f t="shared" si="1"/>
        <v>0.42857142857142855</v>
      </c>
      <c r="F9" s="643">
        <f t="shared" si="1"/>
        <v>0.2857142857142857</v>
      </c>
      <c r="G9" s="643">
        <f t="shared" si="1"/>
        <v>0</v>
      </c>
      <c r="H9" s="643">
        <f t="shared" si="1"/>
        <v>0.2857142857142857</v>
      </c>
      <c r="I9" s="643">
        <f t="shared" si="1"/>
        <v>0.14285714285714285</v>
      </c>
      <c r="J9" s="643">
        <f t="shared" si="1"/>
        <v>0.14285714285714285</v>
      </c>
      <c r="K9" s="13" t="s">
        <v>2</v>
      </c>
    </row>
    <row r="10" spans="1:14" s="13" customFormat="1" x14ac:dyDescent="0.25">
      <c r="B10" s="17" t="s">
        <v>11</v>
      </c>
      <c r="C10" s="122">
        <f t="shared" ref="C10:J10" si="2">E75</f>
        <v>0.5</v>
      </c>
      <c r="D10" s="122">
        <f t="shared" si="2"/>
        <v>0</v>
      </c>
      <c r="E10" s="122">
        <f t="shared" si="2"/>
        <v>0</v>
      </c>
      <c r="F10" s="122">
        <f t="shared" si="2"/>
        <v>0.33333333333333331</v>
      </c>
      <c r="G10" s="122">
        <f t="shared" si="2"/>
        <v>0</v>
      </c>
      <c r="H10" s="122">
        <f t="shared" si="2"/>
        <v>0.25</v>
      </c>
      <c r="I10" s="122">
        <f t="shared" si="2"/>
        <v>0</v>
      </c>
      <c r="J10" s="122">
        <f t="shared" si="2"/>
        <v>0.25</v>
      </c>
    </row>
    <row r="11" spans="1:14" s="13" customFormat="1" x14ac:dyDescent="0.25">
      <c r="B11" s="17" t="s">
        <v>12</v>
      </c>
      <c r="C11" s="643">
        <f t="shared" ref="C11:J11" si="3">E99</f>
        <v>0.75</v>
      </c>
      <c r="D11" s="643">
        <f t="shared" si="3"/>
        <v>0.15384615384615385</v>
      </c>
      <c r="E11" s="643">
        <f t="shared" si="3"/>
        <v>0.41666666666666669</v>
      </c>
      <c r="F11" s="643">
        <f t="shared" si="3"/>
        <v>0.23076923076923078</v>
      </c>
      <c r="G11" s="643">
        <f t="shared" si="3"/>
        <v>7.6923076923076927E-2</v>
      </c>
      <c r="H11" s="643">
        <f t="shared" si="3"/>
        <v>0.23076923076923078</v>
      </c>
      <c r="I11" s="643">
        <f t="shared" si="3"/>
        <v>7.6923076923076927E-2</v>
      </c>
      <c r="J11" s="643">
        <f t="shared" si="3"/>
        <v>0</v>
      </c>
    </row>
    <row r="12" spans="1:14" s="13" customFormat="1" x14ac:dyDescent="0.25">
      <c r="B12" s="17" t="s">
        <v>13</v>
      </c>
      <c r="C12" s="643">
        <f t="shared" ref="C12:J12" si="4">E115</f>
        <v>0.5</v>
      </c>
      <c r="D12" s="643">
        <f t="shared" si="4"/>
        <v>0.33333333333333331</v>
      </c>
      <c r="E12" s="643">
        <f t="shared" si="4"/>
        <v>0.2</v>
      </c>
      <c r="F12" s="643">
        <f t="shared" si="4"/>
        <v>0.2</v>
      </c>
      <c r="G12" s="643">
        <f t="shared" si="4"/>
        <v>0.2</v>
      </c>
      <c r="H12" s="643">
        <f t="shared" si="4"/>
        <v>0.4</v>
      </c>
      <c r="I12" s="643">
        <f t="shared" si="4"/>
        <v>0</v>
      </c>
      <c r="J12" s="643">
        <f t="shared" si="4"/>
        <v>0</v>
      </c>
    </row>
    <row r="13" spans="1:14" s="13" customFormat="1" x14ac:dyDescent="0.25">
      <c r="B13" s="17" t="s">
        <v>14</v>
      </c>
      <c r="C13" s="643">
        <f t="shared" ref="C13:J13" si="5">E173</f>
        <v>0.75609756097560976</v>
      </c>
      <c r="D13" s="643">
        <f t="shared" si="5"/>
        <v>0.125</v>
      </c>
      <c r="E13" s="643">
        <f t="shared" si="5"/>
        <v>0.25</v>
      </c>
      <c r="F13" s="643">
        <f t="shared" si="5"/>
        <v>0.17073170731707318</v>
      </c>
      <c r="G13" s="643">
        <f t="shared" si="5"/>
        <v>0.3902439024390244</v>
      </c>
      <c r="H13" s="643">
        <f t="shared" si="5"/>
        <v>0.26315789473684209</v>
      </c>
      <c r="I13" s="643">
        <f t="shared" si="5"/>
        <v>5.5555555555555552E-2</v>
      </c>
      <c r="J13" s="643">
        <f t="shared" si="5"/>
        <v>2.7777777777777776E-2</v>
      </c>
    </row>
    <row r="14" spans="1:14" s="13" customFormat="1" ht="12.75" x14ac:dyDescent="0.2">
      <c r="B14" s="20" t="s">
        <v>15</v>
      </c>
      <c r="C14" s="572">
        <f t="shared" ref="C14:J14" si="6">C15/E20</f>
        <v>0.68292682926829273</v>
      </c>
      <c r="D14" s="572">
        <f t="shared" si="6"/>
        <v>0.17857142857142858</v>
      </c>
      <c r="E14" s="572">
        <f t="shared" si="6"/>
        <v>0.23170731707317074</v>
      </c>
      <c r="F14" s="572">
        <f t="shared" si="6"/>
        <v>0.21428571428571427</v>
      </c>
      <c r="G14" s="572">
        <f t="shared" si="6"/>
        <v>0.2289156626506024</v>
      </c>
      <c r="H14" s="572">
        <f t="shared" si="6"/>
        <v>0.26829268292682928</v>
      </c>
      <c r="I14" s="572">
        <f t="shared" si="6"/>
        <v>0.10126582278481013</v>
      </c>
      <c r="J14" s="572">
        <f t="shared" si="6"/>
        <v>3.896103896103896E-2</v>
      </c>
    </row>
    <row r="15" spans="1:14" s="13" customFormat="1" x14ac:dyDescent="0.25">
      <c r="B15" s="644" t="s">
        <v>564</v>
      </c>
      <c r="C15" s="645">
        <f t="shared" ref="C15:J15" si="7">SUM(E41,E58,E72,E96,E112,E170)</f>
        <v>56</v>
      </c>
      <c r="D15" s="645">
        <f t="shared" si="7"/>
        <v>15</v>
      </c>
      <c r="E15" s="645">
        <f t="shared" si="7"/>
        <v>19</v>
      </c>
      <c r="F15" s="645">
        <f t="shared" si="7"/>
        <v>18</v>
      </c>
      <c r="G15" s="645">
        <f t="shared" si="7"/>
        <v>19</v>
      </c>
      <c r="H15" s="645">
        <f t="shared" si="7"/>
        <v>22</v>
      </c>
      <c r="I15" s="645">
        <f t="shared" si="7"/>
        <v>8</v>
      </c>
      <c r="J15" s="645">
        <f t="shared" si="7"/>
        <v>3</v>
      </c>
    </row>
    <row r="16" spans="1:14" s="13" customFormat="1" ht="12.75" x14ac:dyDescent="0.2">
      <c r="B16" s="243"/>
      <c r="C16" s="244"/>
      <c r="D16" s="244"/>
    </row>
    <row r="17" spans="1:14" s="13" customFormat="1" ht="12.75" x14ac:dyDescent="0.2">
      <c r="A17" s="7" t="s">
        <v>16</v>
      </c>
      <c r="B17" s="243"/>
      <c r="C17" s="244"/>
      <c r="D17" s="244"/>
    </row>
    <row r="18" spans="1:14" s="141" customFormat="1" ht="14.45" customHeight="1" x14ac:dyDescent="0.2">
      <c r="A18" s="646"/>
      <c r="B18" s="646"/>
      <c r="C18" s="646"/>
      <c r="D18" s="646"/>
      <c r="E18" s="647" t="s">
        <v>568</v>
      </c>
      <c r="F18" s="647" t="s">
        <v>569</v>
      </c>
      <c r="G18" s="647"/>
      <c r="H18" s="647"/>
      <c r="I18" s="647"/>
      <c r="J18" s="647" t="s">
        <v>570</v>
      </c>
      <c r="K18" s="647"/>
      <c r="L18" s="647"/>
      <c r="M18" s="648"/>
    </row>
    <row r="19" spans="1:14" s="141" customFormat="1" ht="39.75" customHeight="1" x14ac:dyDescent="0.2">
      <c r="A19" s="649" t="s">
        <v>18</v>
      </c>
      <c r="B19" s="649" t="s">
        <v>20</v>
      </c>
      <c r="C19" s="649" t="s">
        <v>22</v>
      </c>
      <c r="D19" s="650" t="s">
        <v>4</v>
      </c>
      <c r="E19" s="651"/>
      <c r="F19" s="652" t="s">
        <v>571</v>
      </c>
      <c r="G19" s="652" t="s">
        <v>572</v>
      </c>
      <c r="H19" s="652" t="s">
        <v>573</v>
      </c>
      <c r="I19" s="652" t="s">
        <v>574</v>
      </c>
      <c r="J19" s="653" t="s">
        <v>575</v>
      </c>
      <c r="K19" s="652" t="s">
        <v>576</v>
      </c>
      <c r="L19" s="652" t="s">
        <v>577</v>
      </c>
    </row>
    <row r="20" spans="1:14" s="141" customFormat="1" x14ac:dyDescent="0.25">
      <c r="A20" s="654" t="s">
        <v>513</v>
      </c>
      <c r="B20" s="591"/>
      <c r="C20" s="592"/>
      <c r="D20" s="655">
        <f>D25+D50+D67+D81+D105+D121</f>
        <v>94</v>
      </c>
      <c r="E20" s="655">
        <f t="shared" ref="E20:L20" si="8">+E25+E50+E67+E81+E105+E121</f>
        <v>82</v>
      </c>
      <c r="F20" s="655">
        <f t="shared" si="8"/>
        <v>84</v>
      </c>
      <c r="G20" s="655">
        <f t="shared" si="8"/>
        <v>82</v>
      </c>
      <c r="H20" s="655">
        <f t="shared" si="8"/>
        <v>84</v>
      </c>
      <c r="I20" s="655">
        <f t="shared" si="8"/>
        <v>83</v>
      </c>
      <c r="J20" s="655">
        <f t="shared" si="8"/>
        <v>82</v>
      </c>
      <c r="K20" s="655">
        <f t="shared" si="8"/>
        <v>79</v>
      </c>
      <c r="L20" s="655">
        <f t="shared" si="8"/>
        <v>77</v>
      </c>
    </row>
    <row r="21" spans="1:14" s="13" customFormat="1" ht="12.75" x14ac:dyDescent="0.2"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s="100" customFormat="1" ht="15" customHeight="1" x14ac:dyDescent="0.2">
      <c r="A22" s="36" t="s">
        <v>9</v>
      </c>
      <c r="B22" s="37"/>
      <c r="C22" s="37"/>
      <c r="D22" s="38"/>
      <c r="E22" s="594"/>
      <c r="F22" s="594"/>
      <c r="G22" s="594"/>
      <c r="H22" s="594"/>
      <c r="I22" s="271"/>
      <c r="J22" s="271"/>
      <c r="K22" s="594"/>
      <c r="L22" s="594"/>
      <c r="M22" s="656"/>
    </row>
    <row r="23" spans="1:14" s="141" customFormat="1" ht="14.45" customHeight="1" x14ac:dyDescent="0.25">
      <c r="A23" s="657"/>
      <c r="B23" s="657"/>
      <c r="C23" s="657"/>
      <c r="D23" s="657"/>
      <c r="E23" s="640" t="s">
        <v>568</v>
      </c>
      <c r="F23" s="555" t="s">
        <v>569</v>
      </c>
      <c r="G23" s="599"/>
      <c r="H23" s="599"/>
      <c r="I23" s="599"/>
      <c r="J23" s="555" t="s">
        <v>570</v>
      </c>
      <c r="K23" s="599"/>
      <c r="L23" s="600"/>
      <c r="M23" s="641"/>
    </row>
    <row r="24" spans="1:14" s="141" customFormat="1" ht="51" x14ac:dyDescent="0.2">
      <c r="A24" s="602" t="s">
        <v>18</v>
      </c>
      <c r="B24" s="602" t="s">
        <v>20</v>
      </c>
      <c r="C24" s="602" t="s">
        <v>22</v>
      </c>
      <c r="D24" s="658" t="s">
        <v>4</v>
      </c>
      <c r="E24" s="642"/>
      <c r="F24" s="233" t="s">
        <v>571</v>
      </c>
      <c r="G24" s="233" t="s">
        <v>572</v>
      </c>
      <c r="H24" s="233" t="s">
        <v>573</v>
      </c>
      <c r="I24" s="233" t="s">
        <v>574</v>
      </c>
      <c r="J24" s="116" t="s">
        <v>575</v>
      </c>
      <c r="K24" s="233" t="s">
        <v>576</v>
      </c>
      <c r="L24" s="233" t="s">
        <v>577</v>
      </c>
    </row>
    <row r="25" spans="1:14" s="141" customFormat="1" x14ac:dyDescent="0.25">
      <c r="A25" s="659" t="s">
        <v>513</v>
      </c>
      <c r="B25" s="591"/>
      <c r="C25" s="592"/>
      <c r="D25" s="605">
        <v>15</v>
      </c>
      <c r="E25" s="605">
        <v>14</v>
      </c>
      <c r="F25" s="605">
        <v>15</v>
      </c>
      <c r="G25" s="605">
        <v>15</v>
      </c>
      <c r="H25" s="605">
        <v>15</v>
      </c>
      <c r="I25" s="605">
        <v>15</v>
      </c>
      <c r="J25" s="605">
        <v>15</v>
      </c>
      <c r="K25" s="605">
        <v>15</v>
      </c>
      <c r="L25" s="605">
        <v>14</v>
      </c>
    </row>
    <row r="26" spans="1:14" x14ac:dyDescent="0.25">
      <c r="A26" s="50" t="s">
        <v>27</v>
      </c>
      <c r="B26" s="50" t="s">
        <v>29</v>
      </c>
      <c r="C26" s="51" t="s">
        <v>31</v>
      </c>
      <c r="D26" s="78">
        <v>226</v>
      </c>
      <c r="E26" s="53" t="s">
        <v>34</v>
      </c>
      <c r="F26" s="53" t="s">
        <v>2</v>
      </c>
      <c r="G26" s="53" t="s">
        <v>2</v>
      </c>
      <c r="H26" s="53" t="s">
        <v>34</v>
      </c>
      <c r="I26" s="53" t="s">
        <v>34</v>
      </c>
      <c r="J26" s="53" t="s">
        <v>2</v>
      </c>
      <c r="K26" s="53" t="s">
        <v>2</v>
      </c>
      <c r="L26" s="53" t="s">
        <v>2</v>
      </c>
    </row>
    <row r="27" spans="1:14" x14ac:dyDescent="0.25">
      <c r="A27" s="50" t="s">
        <v>35</v>
      </c>
      <c r="B27" s="50" t="s">
        <v>37</v>
      </c>
      <c r="C27" s="51" t="s">
        <v>31</v>
      </c>
      <c r="D27" s="78">
        <v>1212</v>
      </c>
      <c r="E27" s="53" t="s">
        <v>34</v>
      </c>
      <c r="F27" s="53" t="s">
        <v>2</v>
      </c>
      <c r="G27" s="53" t="s">
        <v>2</v>
      </c>
      <c r="H27" s="53" t="s">
        <v>34</v>
      </c>
      <c r="I27" s="53" t="s">
        <v>2</v>
      </c>
      <c r="J27" s="53" t="s">
        <v>34</v>
      </c>
      <c r="K27" s="53" t="s">
        <v>2</v>
      </c>
      <c r="L27" s="53" t="s">
        <v>2</v>
      </c>
    </row>
    <row r="28" spans="1:14" x14ac:dyDescent="0.25">
      <c r="A28" s="50" t="s">
        <v>35</v>
      </c>
      <c r="B28" s="50" t="s">
        <v>42</v>
      </c>
      <c r="C28" s="51" t="s">
        <v>31</v>
      </c>
      <c r="D28" s="78">
        <v>1206</v>
      </c>
      <c r="E28" s="53" t="s">
        <v>34</v>
      </c>
      <c r="F28" s="53" t="s">
        <v>2</v>
      </c>
      <c r="G28" s="53" t="s">
        <v>2</v>
      </c>
      <c r="H28" s="53" t="s">
        <v>2</v>
      </c>
      <c r="I28" s="53" t="s">
        <v>2</v>
      </c>
      <c r="J28" s="53" t="s">
        <v>34</v>
      </c>
      <c r="K28" s="53" t="s">
        <v>34</v>
      </c>
      <c r="L28" s="320" t="s">
        <v>514</v>
      </c>
    </row>
    <row r="29" spans="1:14" x14ac:dyDescent="0.25">
      <c r="A29" s="50" t="s">
        <v>35</v>
      </c>
      <c r="B29" s="50" t="s">
        <v>46</v>
      </c>
      <c r="C29" s="51" t="s">
        <v>31</v>
      </c>
      <c r="D29" s="78">
        <v>150</v>
      </c>
      <c r="E29" s="53" t="s">
        <v>34</v>
      </c>
      <c r="F29" s="53" t="s">
        <v>2</v>
      </c>
      <c r="G29" s="53" t="s">
        <v>2</v>
      </c>
      <c r="H29" s="53" t="s">
        <v>2</v>
      </c>
      <c r="I29" s="53" t="s">
        <v>2</v>
      </c>
      <c r="J29" s="53" t="s">
        <v>2</v>
      </c>
      <c r="K29" s="53" t="s">
        <v>2</v>
      </c>
      <c r="L29" s="53" t="s">
        <v>2</v>
      </c>
    </row>
    <row r="30" spans="1:14" x14ac:dyDescent="0.25">
      <c r="A30" s="50" t="s">
        <v>49</v>
      </c>
      <c r="B30" s="50" t="s">
        <v>51</v>
      </c>
      <c r="C30" s="51" t="s">
        <v>31</v>
      </c>
      <c r="D30" s="78">
        <v>317</v>
      </c>
      <c r="E30" s="320" t="s">
        <v>514</v>
      </c>
      <c r="F30" s="53" t="s">
        <v>2</v>
      </c>
      <c r="G30" s="53" t="s">
        <v>2</v>
      </c>
      <c r="H30" s="53" t="s">
        <v>2</v>
      </c>
      <c r="I30" s="53" t="s">
        <v>2</v>
      </c>
      <c r="J30" s="53" t="s">
        <v>2</v>
      </c>
      <c r="K30" s="53" t="s">
        <v>2</v>
      </c>
      <c r="L30" s="53" t="s">
        <v>2</v>
      </c>
    </row>
    <row r="31" spans="1:14" x14ac:dyDescent="0.25">
      <c r="A31" s="50" t="s">
        <v>55</v>
      </c>
      <c r="B31" s="50" t="s">
        <v>57</v>
      </c>
      <c r="C31" s="51" t="s">
        <v>31</v>
      </c>
      <c r="D31" s="78">
        <v>1112</v>
      </c>
      <c r="E31" s="53" t="s">
        <v>34</v>
      </c>
      <c r="F31" s="53" t="s">
        <v>2</v>
      </c>
      <c r="G31" s="53" t="s">
        <v>2</v>
      </c>
      <c r="H31" s="53" t="s">
        <v>2</v>
      </c>
      <c r="I31" s="53" t="s">
        <v>2</v>
      </c>
      <c r="J31" s="53" t="s">
        <v>2</v>
      </c>
      <c r="K31" s="53" t="s">
        <v>2</v>
      </c>
      <c r="L31" s="53" t="s">
        <v>2</v>
      </c>
    </row>
    <row r="32" spans="1:14" x14ac:dyDescent="0.25">
      <c r="A32" s="50" t="s">
        <v>61</v>
      </c>
      <c r="B32" s="50" t="s">
        <v>63</v>
      </c>
      <c r="C32" s="51" t="s">
        <v>31</v>
      </c>
      <c r="D32" s="78">
        <v>846</v>
      </c>
      <c r="E32" s="53" t="s">
        <v>2</v>
      </c>
      <c r="F32" s="53" t="s">
        <v>2</v>
      </c>
      <c r="G32" s="53" t="s">
        <v>2</v>
      </c>
      <c r="H32" s="53" t="s">
        <v>2</v>
      </c>
      <c r="I32" s="53" t="s">
        <v>2</v>
      </c>
      <c r="J32" s="53" t="s">
        <v>2</v>
      </c>
      <c r="K32" s="53" t="s">
        <v>2</v>
      </c>
      <c r="L32" s="53" t="s">
        <v>2</v>
      </c>
    </row>
    <row r="33" spans="1:13" x14ac:dyDescent="0.25">
      <c r="A33" s="50" t="s">
        <v>67</v>
      </c>
      <c r="B33" s="50" t="s">
        <v>69</v>
      </c>
      <c r="C33" s="51" t="s">
        <v>31</v>
      </c>
      <c r="D33" s="78">
        <v>604</v>
      </c>
      <c r="E33" s="53" t="s">
        <v>34</v>
      </c>
      <c r="F33" s="53" t="s">
        <v>2</v>
      </c>
      <c r="G33" s="53" t="s">
        <v>2</v>
      </c>
      <c r="H33" s="53" t="s">
        <v>2</v>
      </c>
      <c r="I33" s="53" t="s">
        <v>2</v>
      </c>
      <c r="J33" s="53" t="s">
        <v>34</v>
      </c>
      <c r="K33" s="53" t="s">
        <v>34</v>
      </c>
      <c r="L33" s="53" t="s">
        <v>2</v>
      </c>
    </row>
    <row r="34" spans="1:13" x14ac:dyDescent="0.25">
      <c r="A34" s="50" t="s">
        <v>73</v>
      </c>
      <c r="B34" s="50" t="s">
        <v>75</v>
      </c>
      <c r="C34" s="51" t="s">
        <v>31</v>
      </c>
      <c r="D34" s="78">
        <v>276</v>
      </c>
      <c r="E34" s="53" t="s">
        <v>34</v>
      </c>
      <c r="F34" s="53" t="s">
        <v>2</v>
      </c>
      <c r="G34" s="53" t="s">
        <v>2</v>
      </c>
      <c r="H34" s="53" t="s">
        <v>2</v>
      </c>
      <c r="I34" s="53" t="s">
        <v>2</v>
      </c>
      <c r="J34" s="53" t="s">
        <v>2</v>
      </c>
      <c r="K34" s="53" t="s">
        <v>34</v>
      </c>
      <c r="L34" s="53" t="s">
        <v>2</v>
      </c>
    </row>
    <row r="35" spans="1:13" x14ac:dyDescent="0.25">
      <c r="A35" s="50" t="s">
        <v>79</v>
      </c>
      <c r="B35" s="50" t="s">
        <v>81</v>
      </c>
      <c r="C35" s="51" t="s">
        <v>31</v>
      </c>
      <c r="D35" s="78">
        <v>1001</v>
      </c>
      <c r="E35" s="53" t="s">
        <v>34</v>
      </c>
      <c r="F35" s="53" t="s">
        <v>2</v>
      </c>
      <c r="G35" s="53" t="s">
        <v>2</v>
      </c>
      <c r="H35" s="53" t="s">
        <v>2</v>
      </c>
      <c r="I35" s="53" t="s">
        <v>2</v>
      </c>
      <c r="J35" s="53" t="s">
        <v>2</v>
      </c>
      <c r="K35" s="53" t="s">
        <v>2</v>
      </c>
      <c r="L35" s="53" t="s">
        <v>2</v>
      </c>
    </row>
    <row r="36" spans="1:13" x14ac:dyDescent="0.25">
      <c r="A36" s="50" t="s">
        <v>85</v>
      </c>
      <c r="B36" s="50" t="s">
        <v>87</v>
      </c>
      <c r="C36" s="51" t="s">
        <v>31</v>
      </c>
      <c r="D36" s="78">
        <v>150</v>
      </c>
      <c r="E36" s="53" t="s">
        <v>2</v>
      </c>
      <c r="F36" s="53" t="s">
        <v>2</v>
      </c>
      <c r="G36" s="53" t="s">
        <v>2</v>
      </c>
      <c r="H36" s="53" t="s">
        <v>2</v>
      </c>
      <c r="I36" s="53" t="s">
        <v>2</v>
      </c>
      <c r="J36" s="53" t="s">
        <v>2</v>
      </c>
      <c r="K36" s="53" t="s">
        <v>2</v>
      </c>
      <c r="L36" s="53" t="s">
        <v>2</v>
      </c>
    </row>
    <row r="37" spans="1:13" x14ac:dyDescent="0.25">
      <c r="A37" s="50" t="s">
        <v>91</v>
      </c>
      <c r="B37" s="50" t="s">
        <v>93</v>
      </c>
      <c r="C37" s="51" t="s">
        <v>31</v>
      </c>
      <c r="D37" s="78">
        <v>771</v>
      </c>
      <c r="E37" s="539" t="s">
        <v>2</v>
      </c>
      <c r="F37" s="539" t="s">
        <v>2</v>
      </c>
      <c r="G37" s="539" t="s">
        <v>2</v>
      </c>
      <c r="H37" s="295" t="s">
        <v>34</v>
      </c>
      <c r="I37" s="295" t="s">
        <v>2</v>
      </c>
      <c r="J37" s="295" t="s">
        <v>2</v>
      </c>
      <c r="K37" s="295" t="s">
        <v>2</v>
      </c>
      <c r="L37" s="295" t="s">
        <v>2</v>
      </c>
    </row>
    <row r="38" spans="1:13" x14ac:dyDescent="0.25">
      <c r="A38" s="50" t="s">
        <v>97</v>
      </c>
      <c r="B38" s="50" t="s">
        <v>99</v>
      </c>
      <c r="C38" s="51" t="s">
        <v>31</v>
      </c>
      <c r="D38" s="78">
        <v>230</v>
      </c>
      <c r="E38" s="53" t="s">
        <v>34</v>
      </c>
      <c r="F38" s="53" t="s">
        <v>2</v>
      </c>
      <c r="G38" s="53" t="s">
        <v>2</v>
      </c>
      <c r="H38" s="53" t="s">
        <v>2</v>
      </c>
      <c r="I38" s="53" t="s">
        <v>2</v>
      </c>
      <c r="J38" s="53" t="s">
        <v>2</v>
      </c>
      <c r="K38" s="53" t="s">
        <v>2</v>
      </c>
      <c r="L38" s="53" t="s">
        <v>2</v>
      </c>
    </row>
    <row r="39" spans="1:13" x14ac:dyDescent="0.25">
      <c r="A39" s="50" t="s">
        <v>103</v>
      </c>
      <c r="B39" s="50" t="s">
        <v>105</v>
      </c>
      <c r="C39" s="51" t="s">
        <v>31</v>
      </c>
      <c r="D39" s="78">
        <v>339</v>
      </c>
      <c r="E39" s="53" t="s">
        <v>34</v>
      </c>
      <c r="F39" s="53" t="s">
        <v>2</v>
      </c>
      <c r="G39" s="53" t="s">
        <v>2</v>
      </c>
      <c r="H39" s="53" t="s">
        <v>2</v>
      </c>
      <c r="I39" s="53" t="s">
        <v>2</v>
      </c>
      <c r="J39" s="53" t="s">
        <v>2</v>
      </c>
      <c r="K39" s="53" t="s">
        <v>2</v>
      </c>
      <c r="L39" s="53" t="s">
        <v>2</v>
      </c>
    </row>
    <row r="40" spans="1:13" x14ac:dyDescent="0.25">
      <c r="A40" s="50" t="s">
        <v>109</v>
      </c>
      <c r="B40" s="50" t="s">
        <v>111</v>
      </c>
      <c r="C40" s="51" t="s">
        <v>31</v>
      </c>
      <c r="D40" s="78">
        <v>236</v>
      </c>
      <c r="E40" s="53" t="s">
        <v>34</v>
      </c>
      <c r="F40" s="53" t="s">
        <v>34</v>
      </c>
      <c r="G40" s="53" t="s">
        <v>2</v>
      </c>
      <c r="H40" s="53" t="s">
        <v>34</v>
      </c>
      <c r="I40" s="53" t="s">
        <v>2</v>
      </c>
      <c r="J40" s="53" t="s">
        <v>34</v>
      </c>
      <c r="K40" s="53" t="s">
        <v>34</v>
      </c>
      <c r="L40" s="53" t="s">
        <v>2</v>
      </c>
    </row>
    <row r="41" spans="1:13" s="410" customFormat="1" ht="12.75" x14ac:dyDescent="0.2">
      <c r="A41" s="610"/>
      <c r="B41" s="611"/>
      <c r="C41" s="612" t="s">
        <v>6</v>
      </c>
      <c r="D41" s="613">
        <f>SUM(D26:D40)</f>
        <v>8676</v>
      </c>
      <c r="E41" s="614">
        <v>11</v>
      </c>
      <c r="F41" s="614">
        <v>4</v>
      </c>
      <c r="G41" s="614">
        <v>0</v>
      </c>
      <c r="H41" s="614">
        <v>4</v>
      </c>
      <c r="I41" s="614">
        <v>1</v>
      </c>
      <c r="J41" s="614">
        <v>4</v>
      </c>
      <c r="K41" s="614">
        <v>4</v>
      </c>
      <c r="L41" s="614">
        <v>0</v>
      </c>
    </row>
    <row r="42" spans="1:13" s="410" customFormat="1" ht="12.75" x14ac:dyDescent="0.2">
      <c r="A42" s="616"/>
      <c r="B42" s="617"/>
      <c r="C42" s="618" t="s">
        <v>7</v>
      </c>
      <c r="D42" s="613">
        <f>AVERAGE(D26:D40)</f>
        <v>578.4</v>
      </c>
      <c r="E42" s="614"/>
      <c r="F42" s="614"/>
      <c r="G42" s="614"/>
      <c r="H42" s="614"/>
      <c r="I42" s="614"/>
      <c r="J42" s="614"/>
      <c r="K42" s="614"/>
      <c r="L42" s="614"/>
    </row>
    <row r="43" spans="1:13" s="410" customFormat="1" ht="12.75" x14ac:dyDescent="0.2">
      <c r="A43" s="616"/>
      <c r="B43" s="617"/>
      <c r="C43" s="618" t="s">
        <v>8</v>
      </c>
      <c r="D43" s="613">
        <f>MEDIAN(D26:D40)</f>
        <v>339</v>
      </c>
      <c r="E43" s="614"/>
      <c r="F43" s="614"/>
      <c r="G43" s="614"/>
      <c r="H43" s="614"/>
      <c r="I43" s="614"/>
      <c r="J43" s="614"/>
      <c r="K43" s="614"/>
      <c r="L43" s="614"/>
    </row>
    <row r="44" spans="1:13" s="419" customFormat="1" ht="12.75" x14ac:dyDescent="0.2">
      <c r="A44" s="620"/>
      <c r="B44" s="621"/>
      <c r="C44" s="618" t="s">
        <v>482</v>
      </c>
      <c r="D44" s="622"/>
      <c r="E44" s="623">
        <f t="shared" ref="E44:L44" si="9">+E41/E25</f>
        <v>0.7857142857142857</v>
      </c>
      <c r="F44" s="623">
        <f t="shared" si="9"/>
        <v>0.26666666666666666</v>
      </c>
      <c r="G44" s="623">
        <f t="shared" si="9"/>
        <v>0</v>
      </c>
      <c r="H44" s="623">
        <f t="shared" si="9"/>
        <v>0.26666666666666666</v>
      </c>
      <c r="I44" s="623">
        <f t="shared" si="9"/>
        <v>6.6666666666666666E-2</v>
      </c>
      <c r="J44" s="623">
        <f t="shared" si="9"/>
        <v>0.26666666666666666</v>
      </c>
      <c r="K44" s="623">
        <f t="shared" si="9"/>
        <v>0.26666666666666666</v>
      </c>
      <c r="L44" s="623">
        <f t="shared" si="9"/>
        <v>0</v>
      </c>
    </row>
    <row r="45" spans="1:13" x14ac:dyDescent="0.25">
      <c r="B45" s="187"/>
      <c r="C45" s="69"/>
    </row>
    <row r="46" spans="1:13" x14ac:dyDescent="0.25">
      <c r="B46" s="187"/>
      <c r="C46" s="69"/>
    </row>
    <row r="47" spans="1:13" s="100" customFormat="1" ht="15" customHeight="1" x14ac:dyDescent="0.2">
      <c r="A47" s="36" t="s">
        <v>10</v>
      </c>
      <c r="B47" s="37"/>
      <c r="C47" s="37"/>
      <c r="D47" s="38"/>
      <c r="E47" s="594"/>
      <c r="F47" s="594"/>
      <c r="G47" s="594"/>
      <c r="H47" s="594"/>
      <c r="I47" s="271"/>
      <c r="J47" s="271"/>
      <c r="K47" s="594"/>
      <c r="L47" s="594"/>
      <c r="M47" s="656"/>
    </row>
    <row r="48" spans="1:13" s="141" customFormat="1" ht="14.45" customHeight="1" x14ac:dyDescent="0.25">
      <c r="A48" s="657"/>
      <c r="B48" s="657"/>
      <c r="C48" s="657"/>
      <c r="D48" s="657"/>
      <c r="E48" s="640" t="s">
        <v>568</v>
      </c>
      <c r="F48" s="555" t="s">
        <v>569</v>
      </c>
      <c r="G48" s="599"/>
      <c r="H48" s="599"/>
      <c r="I48" s="599"/>
      <c r="J48" s="555" t="s">
        <v>570</v>
      </c>
      <c r="K48" s="599"/>
      <c r="L48" s="600"/>
      <c r="M48" s="660"/>
    </row>
    <row r="49" spans="1:13" s="141" customFormat="1" ht="51" x14ac:dyDescent="0.2">
      <c r="A49" s="602" t="s">
        <v>18</v>
      </c>
      <c r="B49" s="602" t="s">
        <v>20</v>
      </c>
      <c r="C49" s="602" t="s">
        <v>22</v>
      </c>
      <c r="D49" s="658" t="s">
        <v>4</v>
      </c>
      <c r="E49" s="642"/>
      <c r="F49" s="233" t="s">
        <v>571</v>
      </c>
      <c r="G49" s="233" t="s">
        <v>572</v>
      </c>
      <c r="H49" s="233" t="s">
        <v>573</v>
      </c>
      <c r="I49" s="233" t="s">
        <v>574</v>
      </c>
      <c r="J49" s="116" t="s">
        <v>575</v>
      </c>
      <c r="K49" s="233" t="s">
        <v>576</v>
      </c>
      <c r="L49" s="233" t="s">
        <v>577</v>
      </c>
    </row>
    <row r="50" spans="1:13" s="141" customFormat="1" x14ac:dyDescent="0.25">
      <c r="A50" s="659" t="s">
        <v>513</v>
      </c>
      <c r="B50" s="591"/>
      <c r="C50" s="592"/>
      <c r="D50" s="605">
        <v>7</v>
      </c>
      <c r="E50" s="605">
        <v>7</v>
      </c>
      <c r="F50" s="605">
        <v>7</v>
      </c>
      <c r="G50" s="605">
        <v>7</v>
      </c>
      <c r="H50" s="605">
        <v>7</v>
      </c>
      <c r="I50" s="605">
        <v>7</v>
      </c>
      <c r="J50" s="605">
        <v>7</v>
      </c>
      <c r="K50" s="605">
        <v>7</v>
      </c>
      <c r="L50" s="605">
        <v>7</v>
      </c>
    </row>
    <row r="51" spans="1:13" x14ac:dyDescent="0.25">
      <c r="A51" s="50" t="s">
        <v>116</v>
      </c>
      <c r="B51" s="50" t="s">
        <v>118</v>
      </c>
      <c r="C51" s="51" t="s">
        <v>120</v>
      </c>
      <c r="D51" s="78">
        <v>307</v>
      </c>
      <c r="E51" s="53" t="s">
        <v>2</v>
      </c>
      <c r="F51" s="53" t="s">
        <v>2</v>
      </c>
      <c r="G51" s="53" t="s">
        <v>2</v>
      </c>
      <c r="H51" s="53" t="s">
        <v>2</v>
      </c>
      <c r="I51" s="53" t="s">
        <v>2</v>
      </c>
      <c r="J51" s="53"/>
      <c r="K51" s="53"/>
      <c r="L51" s="53" t="s">
        <v>2</v>
      </c>
    </row>
    <row r="52" spans="1:13" x14ac:dyDescent="0.25">
      <c r="A52" s="50" t="s">
        <v>116</v>
      </c>
      <c r="B52" s="50" t="s">
        <v>124</v>
      </c>
      <c r="C52" s="51" t="s">
        <v>120</v>
      </c>
      <c r="D52" s="78">
        <v>189</v>
      </c>
      <c r="E52" s="53"/>
      <c r="F52" s="53" t="s">
        <v>2</v>
      </c>
      <c r="G52" s="53" t="s">
        <v>2</v>
      </c>
      <c r="H52" s="53" t="s">
        <v>2</v>
      </c>
      <c r="I52" s="53"/>
      <c r="J52" s="53"/>
      <c r="K52" s="53"/>
      <c r="L52" s="53"/>
    </row>
    <row r="53" spans="1:13" x14ac:dyDescent="0.25">
      <c r="A53" s="50" t="s">
        <v>128</v>
      </c>
      <c r="B53" s="50" t="s">
        <v>130</v>
      </c>
      <c r="C53" s="51" t="s">
        <v>120</v>
      </c>
      <c r="D53" s="78">
        <v>192</v>
      </c>
      <c r="E53" s="53"/>
      <c r="F53" s="53" t="s">
        <v>2</v>
      </c>
      <c r="G53" s="53" t="s">
        <v>2</v>
      </c>
      <c r="H53" s="53" t="s">
        <v>2</v>
      </c>
      <c r="I53" s="53"/>
      <c r="J53" s="53"/>
      <c r="K53" s="53"/>
      <c r="L53" s="53"/>
    </row>
    <row r="54" spans="1:13" x14ac:dyDescent="0.25">
      <c r="A54" s="50" t="s">
        <v>134</v>
      </c>
      <c r="B54" s="50" t="s">
        <v>136</v>
      </c>
      <c r="C54" s="51" t="s">
        <v>138</v>
      </c>
      <c r="D54" s="78">
        <v>240</v>
      </c>
      <c r="E54" s="53"/>
      <c r="F54" s="53" t="s">
        <v>34</v>
      </c>
      <c r="G54" s="53" t="s">
        <v>34</v>
      </c>
      <c r="H54" s="53" t="s">
        <v>34</v>
      </c>
      <c r="I54" s="53"/>
      <c r="J54" s="53"/>
      <c r="K54" s="53"/>
      <c r="L54" s="53"/>
    </row>
    <row r="55" spans="1:13" x14ac:dyDescent="0.25">
      <c r="A55" s="50" t="s">
        <v>73</v>
      </c>
      <c r="B55" s="50" t="s">
        <v>142</v>
      </c>
      <c r="C55" s="51" t="s">
        <v>138</v>
      </c>
      <c r="D55" s="78">
        <v>303</v>
      </c>
      <c r="E55" s="53" t="s">
        <v>2</v>
      </c>
      <c r="F55" s="53" t="s">
        <v>2</v>
      </c>
      <c r="G55" s="53" t="s">
        <v>34</v>
      </c>
      <c r="H55" s="53" t="s">
        <v>2</v>
      </c>
      <c r="I55" s="53" t="s">
        <v>2</v>
      </c>
      <c r="J55" s="53" t="s">
        <v>34</v>
      </c>
      <c r="K55" s="53" t="s">
        <v>34</v>
      </c>
      <c r="L55" s="53" t="s">
        <v>34</v>
      </c>
    </row>
    <row r="56" spans="1:13" x14ac:dyDescent="0.25">
      <c r="A56" s="50" t="s">
        <v>61</v>
      </c>
      <c r="B56" s="50" t="s">
        <v>153</v>
      </c>
      <c r="C56" s="51" t="s">
        <v>120</v>
      </c>
      <c r="D56" s="78">
        <v>98</v>
      </c>
      <c r="E56" s="53" t="s">
        <v>34</v>
      </c>
      <c r="F56" s="53" t="s">
        <v>2</v>
      </c>
      <c r="G56" s="53" t="s">
        <v>2</v>
      </c>
      <c r="H56" s="53" t="s">
        <v>34</v>
      </c>
      <c r="I56" s="53"/>
      <c r="J56" s="53" t="s">
        <v>34</v>
      </c>
      <c r="K56" s="53" t="s">
        <v>2</v>
      </c>
      <c r="L56" s="53" t="s">
        <v>2</v>
      </c>
    </row>
    <row r="57" spans="1:13" x14ac:dyDescent="0.25">
      <c r="A57" s="50" t="s">
        <v>146</v>
      </c>
      <c r="B57" s="50" t="s">
        <v>148</v>
      </c>
      <c r="C57" s="51" t="s">
        <v>138</v>
      </c>
      <c r="D57" s="78">
        <v>139</v>
      </c>
      <c r="E57" s="53" t="s">
        <v>2</v>
      </c>
      <c r="F57" s="53" t="s">
        <v>34</v>
      </c>
      <c r="G57" s="53" t="s">
        <v>34</v>
      </c>
      <c r="H57" s="53" t="s">
        <v>2</v>
      </c>
      <c r="I57" s="53" t="s">
        <v>2</v>
      </c>
      <c r="J57" s="53"/>
      <c r="K57" s="53" t="s">
        <v>2</v>
      </c>
      <c r="L57" s="53"/>
    </row>
    <row r="58" spans="1:13" s="410" customFormat="1" ht="12.75" x14ac:dyDescent="0.2">
      <c r="A58" s="610"/>
      <c r="B58" s="611"/>
      <c r="C58" s="625" t="s">
        <v>6</v>
      </c>
      <c r="D58" s="613">
        <f>SUM(D51:D57)</f>
        <v>1468</v>
      </c>
      <c r="E58" s="614">
        <v>1</v>
      </c>
      <c r="F58" s="614">
        <v>2</v>
      </c>
      <c r="G58" s="614">
        <v>3</v>
      </c>
      <c r="H58" s="614">
        <v>2</v>
      </c>
      <c r="I58" s="614">
        <v>0</v>
      </c>
      <c r="J58" s="614">
        <v>2</v>
      </c>
      <c r="K58" s="614">
        <v>1</v>
      </c>
      <c r="L58" s="614">
        <v>1</v>
      </c>
    </row>
    <row r="59" spans="1:13" s="410" customFormat="1" ht="12.75" x14ac:dyDescent="0.2">
      <c r="A59" s="616"/>
      <c r="B59" s="617"/>
      <c r="C59" s="618" t="s">
        <v>7</v>
      </c>
      <c r="D59" s="613">
        <f>AVERAGE(D51:D57)</f>
        <v>209.71428571428572</v>
      </c>
      <c r="E59" s="614"/>
      <c r="F59" s="614"/>
      <c r="G59" s="614"/>
      <c r="H59" s="614"/>
      <c r="I59" s="614"/>
      <c r="J59" s="614"/>
      <c r="K59" s="614"/>
      <c r="L59" s="614"/>
    </row>
    <row r="60" spans="1:13" s="410" customFormat="1" ht="12.75" x14ac:dyDescent="0.2">
      <c r="A60" s="616"/>
      <c r="B60" s="617"/>
      <c r="C60" s="618" t="s">
        <v>8</v>
      </c>
      <c r="D60" s="613">
        <f>MEDIAN(D51:D57)</f>
        <v>192</v>
      </c>
      <c r="E60" s="614"/>
      <c r="F60" s="614"/>
      <c r="G60" s="614"/>
      <c r="H60" s="614"/>
      <c r="I60" s="614"/>
      <c r="J60" s="614"/>
      <c r="K60" s="614"/>
      <c r="L60" s="614"/>
    </row>
    <row r="61" spans="1:13" s="419" customFormat="1" ht="12.75" x14ac:dyDescent="0.2">
      <c r="A61" s="620"/>
      <c r="B61" s="621"/>
      <c r="C61" s="618" t="s">
        <v>482</v>
      </c>
      <c r="D61" s="622"/>
      <c r="E61" s="623">
        <f t="shared" ref="E61:L61" si="10">+E58/E50</f>
        <v>0.14285714285714285</v>
      </c>
      <c r="F61" s="623">
        <f t="shared" si="10"/>
        <v>0.2857142857142857</v>
      </c>
      <c r="G61" s="623">
        <f t="shared" si="10"/>
        <v>0.42857142857142855</v>
      </c>
      <c r="H61" s="623">
        <f t="shared" si="10"/>
        <v>0.2857142857142857</v>
      </c>
      <c r="I61" s="623">
        <f t="shared" si="10"/>
        <v>0</v>
      </c>
      <c r="J61" s="623">
        <f t="shared" si="10"/>
        <v>0.2857142857142857</v>
      </c>
      <c r="K61" s="623">
        <f t="shared" si="10"/>
        <v>0.14285714285714285</v>
      </c>
      <c r="L61" s="623">
        <f t="shared" si="10"/>
        <v>0.14285714285714285</v>
      </c>
    </row>
    <row r="62" spans="1:13" x14ac:dyDescent="0.25">
      <c r="B62" s="187"/>
      <c r="C62" s="69"/>
    </row>
    <row r="63" spans="1:13" x14ac:dyDescent="0.25">
      <c r="B63" s="187"/>
      <c r="C63" s="69"/>
    </row>
    <row r="64" spans="1:13" s="100" customFormat="1" ht="15" customHeight="1" x14ac:dyDescent="0.2">
      <c r="A64" s="36" t="s">
        <v>11</v>
      </c>
      <c r="B64" s="37"/>
      <c r="C64" s="37"/>
      <c r="D64" s="38"/>
      <c r="E64" s="594"/>
      <c r="F64" s="594"/>
      <c r="G64" s="594"/>
      <c r="H64" s="594"/>
      <c r="I64" s="271"/>
      <c r="J64" s="271"/>
      <c r="K64" s="594"/>
      <c r="L64" s="594"/>
      <c r="M64" s="656"/>
    </row>
    <row r="65" spans="1:13" s="141" customFormat="1" ht="14.45" customHeight="1" x14ac:dyDescent="0.25">
      <c r="A65" s="657"/>
      <c r="B65" s="657"/>
      <c r="C65" s="657"/>
      <c r="D65" s="657"/>
      <c r="E65" s="640" t="s">
        <v>568</v>
      </c>
      <c r="F65" s="555" t="s">
        <v>569</v>
      </c>
      <c r="G65" s="599"/>
      <c r="H65" s="599"/>
      <c r="I65" s="599"/>
      <c r="J65" s="555" t="s">
        <v>570</v>
      </c>
      <c r="K65" s="599"/>
      <c r="L65" s="600"/>
      <c r="M65" s="660"/>
    </row>
    <row r="66" spans="1:13" s="141" customFormat="1" ht="51" x14ac:dyDescent="0.2">
      <c r="A66" s="602" t="s">
        <v>18</v>
      </c>
      <c r="B66" s="602" t="s">
        <v>20</v>
      </c>
      <c r="C66" s="602" t="s">
        <v>22</v>
      </c>
      <c r="D66" s="658" t="s">
        <v>4</v>
      </c>
      <c r="E66" s="642"/>
      <c r="F66" s="233" t="s">
        <v>571</v>
      </c>
      <c r="G66" s="233" t="s">
        <v>572</v>
      </c>
      <c r="H66" s="233" t="s">
        <v>573</v>
      </c>
      <c r="I66" s="233" t="s">
        <v>574</v>
      </c>
      <c r="J66" s="116" t="s">
        <v>575</v>
      </c>
      <c r="K66" s="233" t="s">
        <v>576</v>
      </c>
      <c r="L66" s="233" t="s">
        <v>577</v>
      </c>
    </row>
    <row r="67" spans="1:13" s="141" customFormat="1" x14ac:dyDescent="0.25">
      <c r="A67" s="659" t="s">
        <v>513</v>
      </c>
      <c r="B67" s="591"/>
      <c r="C67" s="592"/>
      <c r="D67" s="605">
        <v>4</v>
      </c>
      <c r="E67" s="605">
        <v>4</v>
      </c>
      <c r="F67" s="605">
        <v>3</v>
      </c>
      <c r="G67" s="605">
        <v>3</v>
      </c>
      <c r="H67" s="605">
        <v>3</v>
      </c>
      <c r="I67" s="605">
        <v>2</v>
      </c>
      <c r="J67" s="605">
        <v>4</v>
      </c>
      <c r="K67" s="605">
        <v>4</v>
      </c>
      <c r="L67" s="605">
        <v>4</v>
      </c>
    </row>
    <row r="68" spans="1:13" x14ac:dyDescent="0.25">
      <c r="A68" s="50" t="s">
        <v>157</v>
      </c>
      <c r="B68" s="50" t="s">
        <v>159</v>
      </c>
      <c r="C68" s="95" t="s">
        <v>161</v>
      </c>
      <c r="D68" s="78">
        <v>168</v>
      </c>
      <c r="E68" s="53" t="s">
        <v>34</v>
      </c>
      <c r="F68" s="53" t="s">
        <v>2</v>
      </c>
      <c r="G68" s="53" t="s">
        <v>2</v>
      </c>
      <c r="H68" s="53" t="s">
        <v>2</v>
      </c>
      <c r="I68" s="53" t="s">
        <v>2</v>
      </c>
      <c r="J68" s="53" t="s">
        <v>2</v>
      </c>
      <c r="K68" s="53" t="s">
        <v>2</v>
      </c>
      <c r="L68" s="53" t="s">
        <v>2</v>
      </c>
    </row>
    <row r="69" spans="1:13" x14ac:dyDescent="0.25">
      <c r="A69" s="50" t="s">
        <v>164</v>
      </c>
      <c r="B69" s="50" t="s">
        <v>166</v>
      </c>
      <c r="C69" s="95" t="s">
        <v>161</v>
      </c>
      <c r="D69" s="78">
        <v>121</v>
      </c>
      <c r="E69" s="53" t="s">
        <v>2</v>
      </c>
      <c r="F69" s="53" t="s">
        <v>2</v>
      </c>
      <c r="G69" s="53" t="s">
        <v>2</v>
      </c>
      <c r="H69" s="53" t="s">
        <v>2</v>
      </c>
      <c r="I69" s="53" t="s">
        <v>2</v>
      </c>
      <c r="J69" s="53" t="s">
        <v>2</v>
      </c>
      <c r="K69" s="53" t="s">
        <v>2</v>
      </c>
      <c r="L69" s="53" t="s">
        <v>2</v>
      </c>
    </row>
    <row r="70" spans="1:13" x14ac:dyDescent="0.25">
      <c r="A70" s="50" t="s">
        <v>170</v>
      </c>
      <c r="B70" s="50" t="s">
        <v>172</v>
      </c>
      <c r="C70" s="95" t="s">
        <v>161</v>
      </c>
      <c r="D70" s="78">
        <v>394</v>
      </c>
      <c r="E70" s="53" t="s">
        <v>34</v>
      </c>
      <c r="F70" s="53" t="s">
        <v>2</v>
      </c>
      <c r="G70" s="53" t="s">
        <v>2</v>
      </c>
      <c r="H70" s="53" t="s">
        <v>34</v>
      </c>
      <c r="I70" s="320" t="s">
        <v>514</v>
      </c>
      <c r="J70" s="53" t="s">
        <v>34</v>
      </c>
      <c r="K70" s="53" t="s">
        <v>2</v>
      </c>
      <c r="L70" s="53" t="s">
        <v>34</v>
      </c>
    </row>
    <row r="71" spans="1:13" x14ac:dyDescent="0.25">
      <c r="A71" s="50" t="s">
        <v>176</v>
      </c>
      <c r="B71" s="50" t="s">
        <v>178</v>
      </c>
      <c r="C71" s="95" t="s">
        <v>161</v>
      </c>
      <c r="D71" s="78">
        <v>291</v>
      </c>
      <c r="E71" s="53" t="s">
        <v>2</v>
      </c>
      <c r="F71" s="320" t="s">
        <v>514</v>
      </c>
      <c r="G71" s="320" t="s">
        <v>514</v>
      </c>
      <c r="H71" s="320" t="s">
        <v>514</v>
      </c>
      <c r="I71" s="320" t="s">
        <v>514</v>
      </c>
      <c r="J71" s="53" t="s">
        <v>2</v>
      </c>
      <c r="K71" s="53" t="s">
        <v>2</v>
      </c>
      <c r="L71" s="53" t="s">
        <v>2</v>
      </c>
    </row>
    <row r="72" spans="1:13" s="410" customFormat="1" ht="12.75" x14ac:dyDescent="0.2">
      <c r="A72" s="610"/>
      <c r="B72" s="611"/>
      <c r="C72" s="612" t="s">
        <v>6</v>
      </c>
      <c r="D72" s="613">
        <f>SUM(D68:D71)</f>
        <v>974</v>
      </c>
      <c r="E72" s="614">
        <v>2</v>
      </c>
      <c r="F72" s="614">
        <v>0</v>
      </c>
      <c r="G72" s="614">
        <v>0</v>
      </c>
      <c r="H72" s="614">
        <v>1</v>
      </c>
      <c r="I72" s="614">
        <v>0</v>
      </c>
      <c r="J72" s="614">
        <v>1</v>
      </c>
      <c r="K72" s="614">
        <v>0</v>
      </c>
      <c r="L72" s="614">
        <v>1</v>
      </c>
    </row>
    <row r="73" spans="1:13" s="410" customFormat="1" ht="12.75" x14ac:dyDescent="0.2">
      <c r="A73" s="616"/>
      <c r="B73" s="617"/>
      <c r="C73" s="618" t="s">
        <v>7</v>
      </c>
      <c r="D73" s="613">
        <f>AVERAGE(D68:D71)</f>
        <v>243.5</v>
      </c>
      <c r="E73" s="614"/>
      <c r="F73" s="614"/>
      <c r="G73" s="614"/>
      <c r="H73" s="614"/>
      <c r="I73" s="614"/>
      <c r="J73" s="614"/>
      <c r="K73" s="614"/>
      <c r="L73" s="614"/>
    </row>
    <row r="74" spans="1:13" s="410" customFormat="1" ht="12.75" x14ac:dyDescent="0.2">
      <c r="A74" s="616"/>
      <c r="B74" s="617"/>
      <c r="C74" s="618" t="s">
        <v>8</v>
      </c>
      <c r="D74" s="613">
        <v>142</v>
      </c>
      <c r="E74" s="614"/>
      <c r="F74" s="614"/>
      <c r="G74" s="614"/>
      <c r="H74" s="614"/>
      <c r="I74" s="614"/>
      <c r="J74" s="614"/>
      <c r="K74" s="614"/>
      <c r="L74" s="614"/>
    </row>
    <row r="75" spans="1:13" s="419" customFormat="1" ht="12.75" x14ac:dyDescent="0.2">
      <c r="A75" s="620"/>
      <c r="B75" s="621"/>
      <c r="C75" s="618" t="s">
        <v>482</v>
      </c>
      <c r="D75" s="622"/>
      <c r="E75" s="623">
        <f t="shared" ref="E75:L75" si="11">+E72/E67</f>
        <v>0.5</v>
      </c>
      <c r="F75" s="623">
        <f t="shared" si="11"/>
        <v>0</v>
      </c>
      <c r="G75" s="623">
        <f t="shared" si="11"/>
        <v>0</v>
      </c>
      <c r="H75" s="623">
        <f t="shared" si="11"/>
        <v>0.33333333333333331</v>
      </c>
      <c r="I75" s="623">
        <f t="shared" si="11"/>
        <v>0</v>
      </c>
      <c r="J75" s="623">
        <f t="shared" si="11"/>
        <v>0.25</v>
      </c>
      <c r="K75" s="623">
        <f t="shared" si="11"/>
        <v>0</v>
      </c>
      <c r="L75" s="623">
        <f t="shared" si="11"/>
        <v>0.25</v>
      </c>
    </row>
    <row r="76" spans="1:13" x14ac:dyDescent="0.25">
      <c r="B76" s="187"/>
      <c r="C76" s="69"/>
    </row>
    <row r="77" spans="1:13" x14ac:dyDescent="0.25">
      <c r="B77" s="187"/>
      <c r="C77" s="69"/>
    </row>
    <row r="78" spans="1:13" s="100" customFormat="1" ht="15" customHeight="1" x14ac:dyDescent="0.2">
      <c r="A78" s="36" t="s">
        <v>12</v>
      </c>
      <c r="B78" s="37"/>
      <c r="C78" s="37"/>
      <c r="D78" s="38"/>
      <c r="E78" s="594"/>
      <c r="F78" s="594"/>
      <c r="G78" s="594"/>
      <c r="H78" s="594"/>
      <c r="I78" s="271"/>
      <c r="J78" s="271"/>
      <c r="K78" s="594"/>
      <c r="L78" s="594"/>
      <c r="M78" s="656"/>
    </row>
    <row r="79" spans="1:13" s="141" customFormat="1" ht="14.45" customHeight="1" x14ac:dyDescent="0.25">
      <c r="A79" s="657"/>
      <c r="B79" s="657"/>
      <c r="C79" s="657"/>
      <c r="D79" s="657"/>
      <c r="E79" s="640" t="s">
        <v>568</v>
      </c>
      <c r="F79" s="555" t="s">
        <v>569</v>
      </c>
      <c r="G79" s="599"/>
      <c r="H79" s="599"/>
      <c r="I79" s="599"/>
      <c r="J79" s="555" t="s">
        <v>570</v>
      </c>
      <c r="K79" s="599"/>
      <c r="L79" s="599"/>
      <c r="M79" s="660"/>
    </row>
    <row r="80" spans="1:13" s="141" customFormat="1" ht="51" x14ac:dyDescent="0.2">
      <c r="A80" s="602" t="s">
        <v>18</v>
      </c>
      <c r="B80" s="602" t="s">
        <v>20</v>
      </c>
      <c r="C80" s="602" t="s">
        <v>22</v>
      </c>
      <c r="D80" s="658" t="s">
        <v>4</v>
      </c>
      <c r="E80" s="642"/>
      <c r="F80" s="233" t="s">
        <v>571</v>
      </c>
      <c r="G80" s="233" t="s">
        <v>572</v>
      </c>
      <c r="H80" s="233" t="s">
        <v>573</v>
      </c>
      <c r="I80" s="233" t="s">
        <v>574</v>
      </c>
      <c r="J80" s="116" t="s">
        <v>575</v>
      </c>
      <c r="K80" s="233" t="s">
        <v>576</v>
      </c>
      <c r="L80" s="233" t="s">
        <v>577</v>
      </c>
    </row>
    <row r="81" spans="1:12" s="141" customFormat="1" x14ac:dyDescent="0.25">
      <c r="A81" s="659" t="s">
        <v>513</v>
      </c>
      <c r="B81" s="591"/>
      <c r="C81" s="592"/>
      <c r="D81" s="605">
        <v>14</v>
      </c>
      <c r="E81" s="605">
        <v>12</v>
      </c>
      <c r="F81" s="605">
        <v>13</v>
      </c>
      <c r="G81" s="605">
        <v>12</v>
      </c>
      <c r="H81" s="605">
        <v>13</v>
      </c>
      <c r="I81" s="605">
        <v>13</v>
      </c>
      <c r="J81" s="605">
        <v>13</v>
      </c>
      <c r="K81" s="605">
        <v>13</v>
      </c>
      <c r="L81" s="605">
        <v>12</v>
      </c>
    </row>
    <row r="82" spans="1:12" x14ac:dyDescent="0.25">
      <c r="A82" s="95" t="s">
        <v>27</v>
      </c>
      <c r="B82" s="50" t="s">
        <v>184</v>
      </c>
      <c r="C82" s="94" t="s">
        <v>185</v>
      </c>
      <c r="D82" s="78">
        <v>173</v>
      </c>
      <c r="E82" s="53" t="s">
        <v>34</v>
      </c>
      <c r="F82" s="53" t="s">
        <v>2</v>
      </c>
      <c r="G82" s="53" t="s">
        <v>2</v>
      </c>
      <c r="H82" s="53" t="s">
        <v>2</v>
      </c>
      <c r="I82" s="53" t="s">
        <v>2</v>
      </c>
      <c r="J82" s="53" t="s">
        <v>2</v>
      </c>
      <c r="K82" s="53" t="s">
        <v>2</v>
      </c>
      <c r="L82" s="53" t="s">
        <v>2</v>
      </c>
    </row>
    <row r="83" spans="1:12" x14ac:dyDescent="0.25">
      <c r="A83" s="95" t="s">
        <v>35</v>
      </c>
      <c r="B83" s="50" t="s">
        <v>189</v>
      </c>
      <c r="C83" s="94" t="s">
        <v>190</v>
      </c>
      <c r="D83" s="78">
        <v>589</v>
      </c>
      <c r="E83" s="53" t="s">
        <v>34</v>
      </c>
      <c r="F83" s="53" t="s">
        <v>2</v>
      </c>
      <c r="G83" s="53" t="s">
        <v>34</v>
      </c>
      <c r="H83" s="53" t="s">
        <v>2</v>
      </c>
      <c r="I83" s="53" t="s">
        <v>2</v>
      </c>
      <c r="J83" s="53" t="s">
        <v>2</v>
      </c>
      <c r="K83" s="53" t="s">
        <v>2</v>
      </c>
      <c r="L83" s="53" t="s">
        <v>2</v>
      </c>
    </row>
    <row r="84" spans="1:12" x14ac:dyDescent="0.25">
      <c r="A84" s="95" t="s">
        <v>35</v>
      </c>
      <c r="B84" s="50" t="s">
        <v>194</v>
      </c>
      <c r="C84" s="94" t="s">
        <v>190</v>
      </c>
      <c r="D84" s="78">
        <v>667</v>
      </c>
      <c r="E84" s="53" t="s">
        <v>34</v>
      </c>
      <c r="F84" s="53" t="s">
        <v>34</v>
      </c>
      <c r="G84" s="53" t="s">
        <v>2</v>
      </c>
      <c r="H84" s="53" t="s">
        <v>2</v>
      </c>
      <c r="I84" s="53" t="s">
        <v>2</v>
      </c>
      <c r="J84" s="53" t="s">
        <v>34</v>
      </c>
      <c r="K84" s="53" t="s">
        <v>2</v>
      </c>
      <c r="L84" s="53" t="s">
        <v>2</v>
      </c>
    </row>
    <row r="85" spans="1:12" x14ac:dyDescent="0.25">
      <c r="A85" s="95" t="s">
        <v>197</v>
      </c>
      <c r="B85" s="50" t="s">
        <v>199</v>
      </c>
      <c r="C85" s="94" t="s">
        <v>185</v>
      </c>
      <c r="D85" s="78">
        <v>308</v>
      </c>
      <c r="E85" s="53" t="s">
        <v>2</v>
      </c>
      <c r="F85" s="53" t="s">
        <v>2</v>
      </c>
      <c r="G85" s="53" t="s">
        <v>34</v>
      </c>
      <c r="H85" s="53" t="s">
        <v>34</v>
      </c>
      <c r="I85" s="53" t="s">
        <v>2</v>
      </c>
      <c r="J85" s="53" t="s">
        <v>2</v>
      </c>
      <c r="K85" s="53" t="s">
        <v>2</v>
      </c>
      <c r="L85" s="53" t="s">
        <v>2</v>
      </c>
    </row>
    <row r="86" spans="1:12" x14ac:dyDescent="0.25">
      <c r="A86" s="95" t="s">
        <v>203</v>
      </c>
      <c r="B86" s="50" t="s">
        <v>205</v>
      </c>
      <c r="C86" s="94" t="s">
        <v>185</v>
      </c>
      <c r="D86" s="78">
        <v>324</v>
      </c>
      <c r="E86" s="53" t="s">
        <v>34</v>
      </c>
      <c r="F86" s="53" t="s">
        <v>2</v>
      </c>
      <c r="G86" s="53" t="s">
        <v>2</v>
      </c>
      <c r="H86" s="53" t="s">
        <v>2</v>
      </c>
      <c r="I86" s="53" t="s">
        <v>2</v>
      </c>
      <c r="J86" s="53" t="s">
        <v>2</v>
      </c>
      <c r="K86" s="53" t="s">
        <v>2</v>
      </c>
      <c r="L86" s="53" t="s">
        <v>2</v>
      </c>
    </row>
    <row r="87" spans="1:12" x14ac:dyDescent="0.25">
      <c r="A87" s="95" t="s">
        <v>209</v>
      </c>
      <c r="B87" s="50" t="s">
        <v>211</v>
      </c>
      <c r="C87" s="94" t="s">
        <v>213</v>
      </c>
      <c r="D87" s="78">
        <v>186</v>
      </c>
      <c r="E87" s="53" t="s">
        <v>2</v>
      </c>
      <c r="F87" s="53" t="s">
        <v>2</v>
      </c>
      <c r="G87" s="53" t="s">
        <v>2</v>
      </c>
      <c r="H87" s="53" t="s">
        <v>2</v>
      </c>
      <c r="I87" s="53" t="s">
        <v>2</v>
      </c>
      <c r="J87" s="53" t="s">
        <v>2</v>
      </c>
      <c r="K87" s="53" t="s">
        <v>2</v>
      </c>
      <c r="L87" s="53" t="s">
        <v>2</v>
      </c>
    </row>
    <row r="88" spans="1:12" x14ac:dyDescent="0.25">
      <c r="A88" s="95" t="s">
        <v>55</v>
      </c>
      <c r="B88" s="50" t="s">
        <v>217</v>
      </c>
      <c r="C88" s="94" t="s">
        <v>190</v>
      </c>
      <c r="D88" s="78">
        <v>574</v>
      </c>
      <c r="E88" s="53" t="s">
        <v>34</v>
      </c>
      <c r="F88" s="53" t="s">
        <v>34</v>
      </c>
      <c r="G88" s="53" t="s">
        <v>34</v>
      </c>
      <c r="H88" s="53" t="s">
        <v>34</v>
      </c>
      <c r="I88" s="53" t="s">
        <v>2</v>
      </c>
      <c r="J88" s="53" t="s">
        <v>2</v>
      </c>
      <c r="K88" s="53" t="s">
        <v>2</v>
      </c>
      <c r="L88" s="53" t="s">
        <v>2</v>
      </c>
    </row>
    <row r="89" spans="1:12" x14ac:dyDescent="0.25">
      <c r="A89" s="95" t="s">
        <v>55</v>
      </c>
      <c r="B89" s="50" t="s">
        <v>221</v>
      </c>
      <c r="C89" s="94" t="s">
        <v>190</v>
      </c>
      <c r="D89" s="78">
        <v>622</v>
      </c>
      <c r="E89" s="53" t="s">
        <v>34</v>
      </c>
      <c r="F89" s="53" t="s">
        <v>2</v>
      </c>
      <c r="G89" s="53" t="s">
        <v>34</v>
      </c>
      <c r="H89" s="53" t="s">
        <v>2</v>
      </c>
      <c r="I89" s="53" t="s">
        <v>2</v>
      </c>
      <c r="J89" s="53" t="s">
        <v>34</v>
      </c>
      <c r="K89" s="53" t="s">
        <v>34</v>
      </c>
      <c r="L89" s="320" t="s">
        <v>514</v>
      </c>
    </row>
    <row r="90" spans="1:12" x14ac:dyDescent="0.25">
      <c r="A90" s="95" t="s">
        <v>61</v>
      </c>
      <c r="B90" s="50" t="s">
        <v>225</v>
      </c>
      <c r="C90" s="94" t="s">
        <v>190</v>
      </c>
      <c r="D90" s="78">
        <v>428</v>
      </c>
      <c r="E90" s="320" t="s">
        <v>514</v>
      </c>
      <c r="F90" s="320" t="s">
        <v>514</v>
      </c>
      <c r="G90" s="320" t="s">
        <v>514</v>
      </c>
      <c r="H90" s="320" t="s">
        <v>514</v>
      </c>
      <c r="I90" s="320" t="s">
        <v>514</v>
      </c>
      <c r="J90" s="320" t="s">
        <v>514</v>
      </c>
      <c r="K90" s="320" t="s">
        <v>514</v>
      </c>
      <c r="L90" s="320" t="s">
        <v>514</v>
      </c>
    </row>
    <row r="91" spans="1:12" x14ac:dyDescent="0.25">
      <c r="A91" s="95" t="s">
        <v>164</v>
      </c>
      <c r="B91" s="50" t="s">
        <v>229</v>
      </c>
      <c r="C91" s="94" t="s">
        <v>185</v>
      </c>
      <c r="D91" s="78">
        <v>755</v>
      </c>
      <c r="E91" s="53" t="s">
        <v>2</v>
      </c>
      <c r="F91" s="53" t="s">
        <v>2</v>
      </c>
      <c r="G91" s="53" t="s">
        <v>2</v>
      </c>
      <c r="H91" s="53" t="s">
        <v>34</v>
      </c>
      <c r="I91" s="53" t="s">
        <v>2</v>
      </c>
      <c r="J91" s="53" t="s">
        <v>2</v>
      </c>
      <c r="K91" s="53" t="s">
        <v>2</v>
      </c>
      <c r="L91" s="53" t="s">
        <v>2</v>
      </c>
    </row>
    <row r="92" spans="1:12" x14ac:dyDescent="0.25">
      <c r="A92" s="95" t="s">
        <v>67</v>
      </c>
      <c r="B92" s="50" t="s">
        <v>234</v>
      </c>
      <c r="C92" s="94" t="s">
        <v>185</v>
      </c>
      <c r="D92" s="78">
        <v>466</v>
      </c>
      <c r="E92" s="53" t="s">
        <v>34</v>
      </c>
      <c r="F92" s="53" t="s">
        <v>2</v>
      </c>
      <c r="G92" s="53" t="s">
        <v>2</v>
      </c>
      <c r="H92" s="53" t="s">
        <v>2</v>
      </c>
      <c r="I92" s="53" t="s">
        <v>34</v>
      </c>
      <c r="J92" s="53" t="s">
        <v>34</v>
      </c>
      <c r="K92" s="53" t="s">
        <v>2</v>
      </c>
      <c r="L92" s="53" t="s">
        <v>2</v>
      </c>
    </row>
    <row r="93" spans="1:12" x14ac:dyDescent="0.25">
      <c r="A93" s="95" t="s">
        <v>79</v>
      </c>
      <c r="B93" s="50" t="s">
        <v>236</v>
      </c>
      <c r="C93" s="94" t="s">
        <v>185</v>
      </c>
      <c r="D93" s="78">
        <v>766</v>
      </c>
      <c r="E93" s="53" t="s">
        <v>34</v>
      </c>
      <c r="F93" s="53" t="s">
        <v>2</v>
      </c>
      <c r="G93" s="53" t="s">
        <v>2</v>
      </c>
      <c r="H93" s="53" t="s">
        <v>2</v>
      </c>
      <c r="I93" s="53" t="s">
        <v>2</v>
      </c>
      <c r="J93" s="53" t="s">
        <v>2</v>
      </c>
      <c r="K93" s="53" t="s">
        <v>2</v>
      </c>
      <c r="L93" s="53" t="s">
        <v>2</v>
      </c>
    </row>
    <row r="94" spans="1:12" x14ac:dyDescent="0.25">
      <c r="A94" s="95" t="s">
        <v>239</v>
      </c>
      <c r="B94" s="50" t="s">
        <v>241</v>
      </c>
      <c r="C94" s="94" t="s">
        <v>185</v>
      </c>
      <c r="D94" s="78">
        <v>664</v>
      </c>
      <c r="E94" s="320" t="s">
        <v>514</v>
      </c>
      <c r="F94" s="53" t="s">
        <v>2</v>
      </c>
      <c r="G94" s="320" t="s">
        <v>514</v>
      </c>
      <c r="H94" s="53" t="s">
        <v>2</v>
      </c>
      <c r="I94" s="53" t="s">
        <v>2</v>
      </c>
      <c r="J94" s="53" t="s">
        <v>2</v>
      </c>
      <c r="K94" s="53" t="s">
        <v>2</v>
      </c>
      <c r="L94" s="53" t="s">
        <v>2</v>
      </c>
    </row>
    <row r="95" spans="1:12" x14ac:dyDescent="0.25">
      <c r="A95" s="95" t="s">
        <v>103</v>
      </c>
      <c r="B95" s="50" t="s">
        <v>246</v>
      </c>
      <c r="C95" s="94" t="s">
        <v>185</v>
      </c>
      <c r="D95" s="78">
        <v>270</v>
      </c>
      <c r="E95" s="53" t="s">
        <v>34</v>
      </c>
      <c r="F95" s="53" t="s">
        <v>2</v>
      </c>
      <c r="G95" s="53" t="s">
        <v>34</v>
      </c>
      <c r="H95" s="53" t="s">
        <v>2</v>
      </c>
      <c r="I95" s="53" t="s">
        <v>2</v>
      </c>
      <c r="J95" s="53" t="s">
        <v>2</v>
      </c>
      <c r="K95" s="53" t="s">
        <v>2</v>
      </c>
      <c r="L95" s="53" t="s">
        <v>2</v>
      </c>
    </row>
    <row r="96" spans="1:12" s="410" customFormat="1" ht="12.75" x14ac:dyDescent="0.2">
      <c r="A96" s="610"/>
      <c r="B96" s="611"/>
      <c r="C96" s="625" t="s">
        <v>6</v>
      </c>
      <c r="D96" s="613">
        <f>SUM(D82:D95)</f>
        <v>6792</v>
      </c>
      <c r="E96" s="614">
        <v>9</v>
      </c>
      <c r="F96" s="614">
        <v>2</v>
      </c>
      <c r="G96" s="614">
        <v>5</v>
      </c>
      <c r="H96" s="614">
        <v>3</v>
      </c>
      <c r="I96" s="614">
        <v>1</v>
      </c>
      <c r="J96" s="614">
        <v>3</v>
      </c>
      <c r="K96" s="614">
        <v>1</v>
      </c>
      <c r="L96" s="614">
        <v>0</v>
      </c>
    </row>
    <row r="97" spans="1:16" s="410" customFormat="1" ht="12.75" x14ac:dyDescent="0.2">
      <c r="A97" s="616"/>
      <c r="B97" s="617"/>
      <c r="C97" s="618" t="s">
        <v>7</v>
      </c>
      <c r="D97" s="613">
        <f>AVERAGE(D82:D95)</f>
        <v>485.14285714285717</v>
      </c>
      <c r="E97" s="614"/>
      <c r="F97" s="614"/>
      <c r="G97" s="614"/>
      <c r="H97" s="614"/>
      <c r="I97" s="614"/>
      <c r="J97" s="614"/>
      <c r="K97" s="614"/>
      <c r="L97" s="614"/>
    </row>
    <row r="98" spans="1:16" s="410" customFormat="1" ht="12.75" x14ac:dyDescent="0.2">
      <c r="A98" s="616"/>
      <c r="B98" s="617"/>
      <c r="C98" s="618" t="s">
        <v>8</v>
      </c>
      <c r="D98" s="613">
        <f>MEDIAN(D82:D95)</f>
        <v>520</v>
      </c>
      <c r="E98" s="614"/>
      <c r="F98" s="614"/>
      <c r="G98" s="614"/>
      <c r="H98" s="614"/>
      <c r="I98" s="614"/>
      <c r="J98" s="614"/>
      <c r="K98" s="614"/>
      <c r="L98" s="614"/>
    </row>
    <row r="99" spans="1:16" s="419" customFormat="1" ht="12.75" x14ac:dyDescent="0.2">
      <c r="A99" s="620"/>
      <c r="B99" s="621"/>
      <c r="C99" s="618" t="s">
        <v>482</v>
      </c>
      <c r="D99" s="622"/>
      <c r="E99" s="623">
        <f t="shared" ref="E99:L99" si="12">+E96/E81</f>
        <v>0.75</v>
      </c>
      <c r="F99" s="623">
        <f t="shared" si="12"/>
        <v>0.15384615384615385</v>
      </c>
      <c r="G99" s="623">
        <f t="shared" si="12"/>
        <v>0.41666666666666669</v>
      </c>
      <c r="H99" s="623">
        <f t="shared" si="12"/>
        <v>0.23076923076923078</v>
      </c>
      <c r="I99" s="623">
        <f t="shared" si="12"/>
        <v>7.6923076923076927E-2</v>
      </c>
      <c r="J99" s="623">
        <f t="shared" si="12"/>
        <v>0.23076923076923078</v>
      </c>
      <c r="K99" s="623">
        <f t="shared" si="12"/>
        <v>7.6923076923076927E-2</v>
      </c>
      <c r="L99" s="623">
        <f t="shared" si="12"/>
        <v>0</v>
      </c>
    </row>
    <row r="100" spans="1:16" x14ac:dyDescent="0.25">
      <c r="B100" s="187"/>
      <c r="C100" s="69"/>
    </row>
    <row r="101" spans="1:16" x14ac:dyDescent="0.25">
      <c r="B101" s="187"/>
      <c r="C101" s="69"/>
    </row>
    <row r="102" spans="1:16" s="100" customFormat="1" ht="15" customHeight="1" x14ac:dyDescent="0.2">
      <c r="A102" s="36" t="s">
        <v>13</v>
      </c>
      <c r="B102" s="37"/>
      <c r="C102" s="37"/>
      <c r="D102" s="38"/>
      <c r="E102" s="594"/>
      <c r="F102" s="594"/>
      <c r="G102" s="594"/>
      <c r="H102" s="594"/>
      <c r="I102" s="271"/>
      <c r="J102" s="271"/>
      <c r="K102" s="594"/>
      <c r="L102" s="594"/>
      <c r="M102" s="656"/>
    </row>
    <row r="103" spans="1:16" s="141" customFormat="1" ht="14.45" customHeight="1" x14ac:dyDescent="0.25">
      <c r="A103" s="657"/>
      <c r="B103" s="657"/>
      <c r="C103" s="657"/>
      <c r="D103" s="657"/>
      <c r="E103" s="640" t="s">
        <v>568</v>
      </c>
      <c r="F103" s="555" t="s">
        <v>569</v>
      </c>
      <c r="G103" s="599"/>
      <c r="H103" s="599"/>
      <c r="I103" s="599"/>
      <c r="J103" s="555" t="s">
        <v>570</v>
      </c>
      <c r="K103" s="599"/>
      <c r="L103" s="599"/>
      <c r="M103" s="660"/>
    </row>
    <row r="104" spans="1:16" s="141" customFormat="1" ht="51" x14ac:dyDescent="0.2">
      <c r="A104" s="602" t="s">
        <v>18</v>
      </c>
      <c r="B104" s="602" t="s">
        <v>20</v>
      </c>
      <c r="C104" s="602" t="s">
        <v>22</v>
      </c>
      <c r="D104" s="658" t="s">
        <v>4</v>
      </c>
      <c r="E104" s="642"/>
      <c r="F104" s="233" t="s">
        <v>571</v>
      </c>
      <c r="G104" s="233" t="s">
        <v>572</v>
      </c>
      <c r="H104" s="233" t="s">
        <v>573</v>
      </c>
      <c r="I104" s="233" t="s">
        <v>574</v>
      </c>
      <c r="J104" s="116" t="s">
        <v>575</v>
      </c>
      <c r="K104" s="233" t="s">
        <v>576</v>
      </c>
      <c r="L104" s="233" t="s">
        <v>577</v>
      </c>
    </row>
    <row r="105" spans="1:16" s="141" customFormat="1" x14ac:dyDescent="0.25">
      <c r="A105" s="659" t="s">
        <v>513</v>
      </c>
      <c r="B105" s="661"/>
      <c r="C105" s="662"/>
      <c r="D105" s="605">
        <v>6</v>
      </c>
      <c r="E105" s="605">
        <v>4</v>
      </c>
      <c r="F105" s="605">
        <v>6</v>
      </c>
      <c r="G105" s="605">
        <v>5</v>
      </c>
      <c r="H105" s="605">
        <v>5</v>
      </c>
      <c r="I105" s="605">
        <v>5</v>
      </c>
      <c r="J105" s="605">
        <v>5</v>
      </c>
      <c r="K105" s="605">
        <v>4</v>
      </c>
      <c r="L105" s="605">
        <v>4</v>
      </c>
      <c r="N105" s="100"/>
      <c r="P105" s="2" t="s">
        <v>2</v>
      </c>
    </row>
    <row r="106" spans="1:16" x14ac:dyDescent="0.25">
      <c r="A106" s="50" t="s">
        <v>248</v>
      </c>
      <c r="B106" s="50" t="s">
        <v>250</v>
      </c>
      <c r="C106" s="95" t="s">
        <v>252</v>
      </c>
      <c r="D106" s="548">
        <v>162</v>
      </c>
      <c r="E106" s="53" t="s">
        <v>2</v>
      </c>
      <c r="F106" s="53" t="s">
        <v>2</v>
      </c>
      <c r="G106" s="53" t="s">
        <v>2</v>
      </c>
      <c r="H106" s="53" t="s">
        <v>2</v>
      </c>
      <c r="I106" s="53" t="s">
        <v>2</v>
      </c>
      <c r="J106" s="53"/>
      <c r="K106" s="53"/>
      <c r="L106" s="53"/>
    </row>
    <row r="107" spans="1:16" x14ac:dyDescent="0.25">
      <c r="A107" s="50" t="s">
        <v>248</v>
      </c>
      <c r="B107" s="50" t="s">
        <v>256</v>
      </c>
      <c r="C107" s="95" t="s">
        <v>252</v>
      </c>
      <c r="D107" s="548">
        <v>260</v>
      </c>
      <c r="E107" s="53" t="s">
        <v>557</v>
      </c>
      <c r="F107" s="53" t="s">
        <v>557</v>
      </c>
      <c r="G107" s="53" t="s">
        <v>34</v>
      </c>
      <c r="H107" s="53" t="s">
        <v>34</v>
      </c>
      <c r="I107" s="53" t="s">
        <v>34</v>
      </c>
      <c r="J107" s="53"/>
      <c r="K107" s="53"/>
      <c r="L107" s="53"/>
    </row>
    <row r="108" spans="1:16" x14ac:dyDescent="0.25">
      <c r="A108" s="50" t="s">
        <v>35</v>
      </c>
      <c r="B108" s="2" t="s">
        <v>260</v>
      </c>
      <c r="C108" s="51" t="s">
        <v>252</v>
      </c>
      <c r="D108" s="550">
        <v>16</v>
      </c>
      <c r="E108" s="320" t="s">
        <v>514</v>
      </c>
      <c r="F108" s="53" t="s">
        <v>557</v>
      </c>
      <c r="G108" s="320" t="s">
        <v>514</v>
      </c>
      <c r="H108" s="320" t="s">
        <v>514</v>
      </c>
      <c r="I108" s="320" t="s">
        <v>514</v>
      </c>
      <c r="J108" s="320" t="s">
        <v>514</v>
      </c>
      <c r="K108" s="320" t="s">
        <v>514</v>
      </c>
      <c r="L108" s="320" t="s">
        <v>514</v>
      </c>
    </row>
    <row r="109" spans="1:16" x14ac:dyDescent="0.25">
      <c r="A109" s="50" t="s">
        <v>164</v>
      </c>
      <c r="B109" s="50" t="s">
        <v>265</v>
      </c>
      <c r="C109" s="95" t="s">
        <v>294</v>
      </c>
      <c r="D109" s="548">
        <v>170</v>
      </c>
      <c r="E109" s="53" t="s">
        <v>557</v>
      </c>
      <c r="F109" s="53" t="s">
        <v>2</v>
      </c>
      <c r="G109" s="53" t="s">
        <v>2</v>
      </c>
      <c r="H109" s="53" t="s">
        <v>2</v>
      </c>
      <c r="I109" s="53" t="s">
        <v>2</v>
      </c>
      <c r="J109" s="53"/>
      <c r="K109" s="53"/>
      <c r="L109" s="53"/>
    </row>
    <row r="110" spans="1:16" x14ac:dyDescent="0.25">
      <c r="A110" s="50" t="s">
        <v>97</v>
      </c>
      <c r="B110" s="50" t="s">
        <v>269</v>
      </c>
      <c r="C110" s="95" t="s">
        <v>252</v>
      </c>
      <c r="D110" s="548">
        <v>454</v>
      </c>
      <c r="E110" s="53" t="s">
        <v>2</v>
      </c>
      <c r="F110" s="53" t="s">
        <v>2</v>
      </c>
      <c r="G110" s="53" t="s">
        <v>2</v>
      </c>
      <c r="H110" s="53" t="s">
        <v>2</v>
      </c>
      <c r="I110" s="53" t="s">
        <v>2</v>
      </c>
      <c r="J110" s="53" t="s">
        <v>34</v>
      </c>
      <c r="K110" s="320" t="s">
        <v>514</v>
      </c>
      <c r="L110" s="320" t="s">
        <v>514</v>
      </c>
    </row>
    <row r="111" spans="1:16" x14ac:dyDescent="0.25">
      <c r="A111" s="50" t="s">
        <v>164</v>
      </c>
      <c r="B111" s="50" t="s">
        <v>273</v>
      </c>
      <c r="C111" s="95" t="s">
        <v>252</v>
      </c>
      <c r="D111" s="548">
        <v>190</v>
      </c>
      <c r="E111" s="320" t="s">
        <v>514</v>
      </c>
      <c r="F111" s="53" t="s">
        <v>2</v>
      </c>
      <c r="G111" s="53" t="s">
        <v>2</v>
      </c>
      <c r="H111" s="53" t="s">
        <v>2</v>
      </c>
      <c r="I111" s="53" t="s">
        <v>2</v>
      </c>
      <c r="J111" s="53" t="s">
        <v>34</v>
      </c>
      <c r="K111" s="53"/>
      <c r="L111" s="53"/>
    </row>
    <row r="112" spans="1:16" s="410" customFormat="1" ht="12.75" x14ac:dyDescent="0.2">
      <c r="A112" s="610"/>
      <c r="B112" s="611"/>
      <c r="C112" s="612" t="s">
        <v>6</v>
      </c>
      <c r="D112" s="613">
        <f>SUM(D106:D111)</f>
        <v>1252</v>
      </c>
      <c r="E112" s="614">
        <v>2</v>
      </c>
      <c r="F112" s="614">
        <v>2</v>
      </c>
      <c r="G112" s="614">
        <v>1</v>
      </c>
      <c r="H112" s="614">
        <v>1</v>
      </c>
      <c r="I112" s="614">
        <v>1</v>
      </c>
      <c r="J112" s="614">
        <v>2</v>
      </c>
      <c r="K112" s="614">
        <v>0</v>
      </c>
      <c r="L112" s="614">
        <v>0</v>
      </c>
    </row>
    <row r="113" spans="1:13" s="410" customFormat="1" ht="12.75" x14ac:dyDescent="0.2">
      <c r="A113" s="616"/>
      <c r="B113" s="617"/>
      <c r="C113" s="618" t="s">
        <v>7</v>
      </c>
      <c r="D113" s="613">
        <f>AVERAGE(D106:D111)</f>
        <v>208.66666666666666</v>
      </c>
      <c r="E113" s="614"/>
      <c r="F113" s="614"/>
      <c r="G113" s="614"/>
      <c r="H113" s="614"/>
      <c r="I113" s="614"/>
      <c r="J113" s="614"/>
      <c r="K113" s="614"/>
      <c r="L113" s="614"/>
    </row>
    <row r="114" spans="1:13" s="410" customFormat="1" ht="12.75" x14ac:dyDescent="0.2">
      <c r="A114" s="616"/>
      <c r="B114" s="617"/>
      <c r="C114" s="618" t="s">
        <v>8</v>
      </c>
      <c r="D114" s="613">
        <f>MEDIAN(D106:D111)</f>
        <v>180</v>
      </c>
      <c r="E114" s="614"/>
      <c r="F114" s="614"/>
      <c r="G114" s="614"/>
      <c r="H114" s="614"/>
      <c r="I114" s="614"/>
      <c r="J114" s="614"/>
      <c r="K114" s="614"/>
      <c r="L114" s="614"/>
    </row>
    <row r="115" spans="1:13" s="419" customFormat="1" ht="12.75" x14ac:dyDescent="0.2">
      <c r="A115" s="620"/>
      <c r="B115" s="621"/>
      <c r="C115" s="618" t="s">
        <v>482</v>
      </c>
      <c r="D115" s="622"/>
      <c r="E115" s="623">
        <f t="shared" ref="E115:L115" si="13">+E112/E105</f>
        <v>0.5</v>
      </c>
      <c r="F115" s="623">
        <f t="shared" si="13"/>
        <v>0.33333333333333331</v>
      </c>
      <c r="G115" s="623">
        <f t="shared" si="13"/>
        <v>0.2</v>
      </c>
      <c r="H115" s="623">
        <f t="shared" si="13"/>
        <v>0.2</v>
      </c>
      <c r="I115" s="623">
        <f t="shared" si="13"/>
        <v>0.2</v>
      </c>
      <c r="J115" s="623">
        <f t="shared" si="13"/>
        <v>0.4</v>
      </c>
      <c r="K115" s="623">
        <f t="shared" si="13"/>
        <v>0</v>
      </c>
      <c r="L115" s="623">
        <f t="shared" si="13"/>
        <v>0</v>
      </c>
    </row>
    <row r="116" spans="1:13" x14ac:dyDescent="0.25">
      <c r="B116" s="187"/>
      <c r="C116" s="69"/>
    </row>
    <row r="117" spans="1:13" x14ac:dyDescent="0.25">
      <c r="B117" s="187"/>
      <c r="C117" s="69"/>
    </row>
    <row r="118" spans="1:13" s="100" customFormat="1" ht="15" customHeight="1" x14ac:dyDescent="0.2">
      <c r="A118" s="663" t="s">
        <v>14</v>
      </c>
      <c r="B118" s="37"/>
      <c r="C118" s="37"/>
      <c r="D118" s="38"/>
      <c r="E118" s="594"/>
      <c r="F118" s="594"/>
      <c r="G118" s="594"/>
      <c r="H118" s="594"/>
      <c r="I118" s="271"/>
      <c r="J118" s="271"/>
      <c r="K118" s="594"/>
      <c r="L118" s="594"/>
      <c r="M118" s="656"/>
    </row>
    <row r="119" spans="1:13" s="141" customFormat="1" ht="14.45" customHeight="1" x14ac:dyDescent="0.25">
      <c r="A119" s="657"/>
      <c r="B119" s="657"/>
      <c r="C119" s="657"/>
      <c r="D119" s="657"/>
      <c r="E119" s="640" t="s">
        <v>568</v>
      </c>
      <c r="F119" s="555" t="s">
        <v>569</v>
      </c>
      <c r="G119" s="599"/>
      <c r="H119" s="599"/>
      <c r="I119" s="599"/>
      <c r="J119" s="555" t="s">
        <v>570</v>
      </c>
      <c r="K119" s="599"/>
      <c r="L119" s="599"/>
      <c r="M119" s="660"/>
    </row>
    <row r="120" spans="1:13" s="141" customFormat="1" ht="51" x14ac:dyDescent="0.2">
      <c r="A120" s="602" t="s">
        <v>18</v>
      </c>
      <c r="B120" s="602" t="s">
        <v>20</v>
      </c>
      <c r="C120" s="602" t="s">
        <v>22</v>
      </c>
      <c r="D120" s="658" t="s">
        <v>4</v>
      </c>
      <c r="E120" s="642"/>
      <c r="F120" s="233" t="s">
        <v>571</v>
      </c>
      <c r="G120" s="233" t="s">
        <v>572</v>
      </c>
      <c r="H120" s="233" t="s">
        <v>573</v>
      </c>
      <c r="I120" s="233" t="s">
        <v>574</v>
      </c>
      <c r="J120" s="116" t="s">
        <v>575</v>
      </c>
      <c r="K120" s="233" t="s">
        <v>576</v>
      </c>
      <c r="L120" s="233" t="s">
        <v>577</v>
      </c>
    </row>
    <row r="121" spans="1:13" s="141" customFormat="1" x14ac:dyDescent="0.25">
      <c r="A121" s="659" t="s">
        <v>513</v>
      </c>
      <c r="B121" s="591"/>
      <c r="C121" s="592"/>
      <c r="D121" s="605">
        <v>48</v>
      </c>
      <c r="E121" s="605">
        <v>41</v>
      </c>
      <c r="F121" s="605">
        <v>40</v>
      </c>
      <c r="G121" s="605">
        <v>40</v>
      </c>
      <c r="H121" s="605">
        <v>41</v>
      </c>
      <c r="I121" s="605">
        <v>41</v>
      </c>
      <c r="J121" s="605">
        <v>38</v>
      </c>
      <c r="K121" s="605">
        <v>36</v>
      </c>
      <c r="L121" s="605">
        <v>36</v>
      </c>
    </row>
    <row r="122" spans="1:13" x14ac:dyDescent="0.25">
      <c r="A122" s="50" t="s">
        <v>248</v>
      </c>
      <c r="B122" s="50" t="s">
        <v>277</v>
      </c>
      <c r="C122" s="95" t="s">
        <v>285</v>
      </c>
      <c r="D122" s="78">
        <v>239</v>
      </c>
      <c r="E122" s="53" t="s">
        <v>34</v>
      </c>
      <c r="F122" s="53" t="s">
        <v>2</v>
      </c>
      <c r="G122" s="53" t="s">
        <v>34</v>
      </c>
      <c r="H122" s="53" t="s">
        <v>2</v>
      </c>
      <c r="I122" s="53" t="s">
        <v>34</v>
      </c>
      <c r="J122" s="53" t="s">
        <v>2</v>
      </c>
      <c r="K122" s="53" t="s">
        <v>2</v>
      </c>
      <c r="L122" s="53" t="s">
        <v>2</v>
      </c>
    </row>
    <row r="123" spans="1:13" x14ac:dyDescent="0.25">
      <c r="A123" s="50" t="s">
        <v>281</v>
      </c>
      <c r="B123" s="50" t="s">
        <v>283</v>
      </c>
      <c r="C123" s="95" t="s">
        <v>285</v>
      </c>
      <c r="D123" s="78">
        <v>312</v>
      </c>
      <c r="E123" s="53" t="s">
        <v>34</v>
      </c>
      <c r="F123" s="53" t="s">
        <v>2</v>
      </c>
      <c r="G123" s="53" t="s">
        <v>2</v>
      </c>
      <c r="H123" s="53" t="s">
        <v>2</v>
      </c>
      <c r="I123" s="53" t="s">
        <v>2</v>
      </c>
      <c r="J123" s="53" t="s">
        <v>2</v>
      </c>
      <c r="K123" s="53" t="s">
        <v>2</v>
      </c>
      <c r="L123" s="53" t="s">
        <v>2</v>
      </c>
    </row>
    <row r="124" spans="1:13" x14ac:dyDescent="0.25">
      <c r="A124" s="50" t="s">
        <v>27</v>
      </c>
      <c r="B124" s="50" t="s">
        <v>289</v>
      </c>
      <c r="C124" s="95" t="s">
        <v>285</v>
      </c>
      <c r="D124" s="78">
        <v>309</v>
      </c>
      <c r="E124" s="53" t="s">
        <v>34</v>
      </c>
      <c r="F124" s="53" t="s">
        <v>2</v>
      </c>
      <c r="G124" s="53" t="s">
        <v>2</v>
      </c>
      <c r="H124" s="53" t="s">
        <v>2</v>
      </c>
      <c r="I124" s="53" t="s">
        <v>34</v>
      </c>
      <c r="J124" s="53" t="s">
        <v>2</v>
      </c>
      <c r="K124" s="53" t="s">
        <v>2</v>
      </c>
      <c r="L124" s="53" t="s">
        <v>34</v>
      </c>
    </row>
    <row r="125" spans="1:13" x14ac:dyDescent="0.25">
      <c r="A125" s="50" t="s">
        <v>35</v>
      </c>
      <c r="B125" s="50" t="s">
        <v>293</v>
      </c>
      <c r="C125" s="95" t="s">
        <v>294</v>
      </c>
      <c r="D125" s="78">
        <v>413</v>
      </c>
      <c r="E125" s="320" t="s">
        <v>514</v>
      </c>
      <c r="F125" s="320" t="s">
        <v>514</v>
      </c>
      <c r="G125" s="320" t="s">
        <v>514</v>
      </c>
      <c r="H125" s="320" t="s">
        <v>514</v>
      </c>
      <c r="I125" s="320" t="s">
        <v>514</v>
      </c>
      <c r="J125" s="320" t="s">
        <v>514</v>
      </c>
      <c r="K125" s="320" t="s">
        <v>514</v>
      </c>
      <c r="L125" s="320" t="s">
        <v>514</v>
      </c>
    </row>
    <row r="126" spans="1:13" x14ac:dyDescent="0.25">
      <c r="A126" s="50" t="s">
        <v>35</v>
      </c>
      <c r="B126" s="50" t="s">
        <v>298</v>
      </c>
      <c r="C126" s="95" t="s">
        <v>294</v>
      </c>
      <c r="D126" s="78">
        <v>348</v>
      </c>
      <c r="E126" s="320" t="s">
        <v>514</v>
      </c>
      <c r="F126" s="320" t="s">
        <v>514</v>
      </c>
      <c r="G126" s="320" t="s">
        <v>514</v>
      </c>
      <c r="H126" s="320" t="s">
        <v>514</v>
      </c>
      <c r="I126" s="320" t="s">
        <v>514</v>
      </c>
      <c r="J126" s="320" t="s">
        <v>514</v>
      </c>
      <c r="K126" s="320" t="s">
        <v>514</v>
      </c>
      <c r="L126" s="320" t="s">
        <v>514</v>
      </c>
    </row>
    <row r="127" spans="1:13" x14ac:dyDescent="0.25">
      <c r="A127" s="50" t="s">
        <v>35</v>
      </c>
      <c r="B127" s="50" t="s">
        <v>300</v>
      </c>
      <c r="C127" s="95" t="s">
        <v>294</v>
      </c>
      <c r="D127" s="78">
        <v>239</v>
      </c>
      <c r="E127" s="53" t="s">
        <v>34</v>
      </c>
      <c r="F127" s="53" t="s">
        <v>2</v>
      </c>
      <c r="G127" s="53" t="s">
        <v>2</v>
      </c>
      <c r="H127" s="53" t="s">
        <v>2</v>
      </c>
      <c r="I127" s="53" t="s">
        <v>2</v>
      </c>
      <c r="J127" s="53" t="s">
        <v>2</v>
      </c>
      <c r="K127" s="53" t="s">
        <v>2</v>
      </c>
      <c r="L127" s="53" t="s">
        <v>2</v>
      </c>
    </row>
    <row r="128" spans="1:13" x14ac:dyDescent="0.25">
      <c r="A128" s="50" t="s">
        <v>35</v>
      </c>
      <c r="B128" s="50" t="s">
        <v>304</v>
      </c>
      <c r="C128" s="95" t="s">
        <v>294</v>
      </c>
      <c r="D128" s="78">
        <v>266</v>
      </c>
      <c r="E128" s="53" t="s">
        <v>34</v>
      </c>
      <c r="F128" s="53" t="s">
        <v>2</v>
      </c>
      <c r="G128" s="53" t="s">
        <v>2</v>
      </c>
      <c r="H128" s="53" t="s">
        <v>2</v>
      </c>
      <c r="I128" s="53" t="s">
        <v>2</v>
      </c>
      <c r="J128" s="53" t="s">
        <v>34</v>
      </c>
      <c r="K128" s="320" t="s">
        <v>514</v>
      </c>
      <c r="L128" s="320" t="s">
        <v>514</v>
      </c>
    </row>
    <row r="129" spans="1:12" x14ac:dyDescent="0.25">
      <c r="A129" s="50" t="s">
        <v>35</v>
      </c>
      <c r="B129" s="50" t="s">
        <v>308</v>
      </c>
      <c r="C129" s="95" t="s">
        <v>294</v>
      </c>
      <c r="D129" s="78">
        <v>404</v>
      </c>
      <c r="E129" s="53" t="s">
        <v>34</v>
      </c>
      <c r="F129" s="53" t="s">
        <v>2</v>
      </c>
      <c r="G129" s="53" t="s">
        <v>2</v>
      </c>
      <c r="H129" s="53" t="s">
        <v>2</v>
      </c>
      <c r="I129" s="53" t="s">
        <v>34</v>
      </c>
      <c r="J129" s="53" t="s">
        <v>34</v>
      </c>
      <c r="K129" s="320" t="s">
        <v>514</v>
      </c>
      <c r="L129" s="320" t="s">
        <v>514</v>
      </c>
    </row>
    <row r="130" spans="1:12" x14ac:dyDescent="0.25">
      <c r="A130" s="50" t="s">
        <v>35</v>
      </c>
      <c r="B130" s="50" t="s">
        <v>310</v>
      </c>
      <c r="C130" s="95" t="s">
        <v>294</v>
      </c>
      <c r="D130" s="78">
        <v>334</v>
      </c>
      <c r="E130" s="53" t="s">
        <v>34</v>
      </c>
      <c r="F130" s="53" t="s">
        <v>2</v>
      </c>
      <c r="G130" s="53" t="s">
        <v>2</v>
      </c>
      <c r="H130" s="53" t="s">
        <v>2</v>
      </c>
      <c r="I130" s="53" t="s">
        <v>2</v>
      </c>
      <c r="J130" s="53" t="s">
        <v>2</v>
      </c>
      <c r="K130" s="53" t="s">
        <v>2</v>
      </c>
      <c r="L130" s="53" t="s">
        <v>2</v>
      </c>
    </row>
    <row r="131" spans="1:12" x14ac:dyDescent="0.25">
      <c r="A131" s="50" t="s">
        <v>35</v>
      </c>
      <c r="B131" s="50" t="s">
        <v>312</v>
      </c>
      <c r="C131" s="95" t="s">
        <v>252</v>
      </c>
      <c r="D131" s="78">
        <v>225</v>
      </c>
      <c r="E131" s="320" t="s">
        <v>514</v>
      </c>
      <c r="F131" s="53" t="s">
        <v>2</v>
      </c>
      <c r="G131" s="53" t="s">
        <v>2</v>
      </c>
      <c r="H131" s="53" t="s">
        <v>2</v>
      </c>
      <c r="I131" s="53" t="s">
        <v>2</v>
      </c>
      <c r="J131" s="53" t="s">
        <v>2</v>
      </c>
      <c r="K131" s="53" t="s">
        <v>2</v>
      </c>
      <c r="L131" s="53" t="s">
        <v>2</v>
      </c>
    </row>
    <row r="132" spans="1:12" x14ac:dyDescent="0.25">
      <c r="A132" s="50" t="s">
        <v>35</v>
      </c>
      <c r="B132" s="50" t="s">
        <v>315</v>
      </c>
      <c r="C132" s="95" t="s">
        <v>294</v>
      </c>
      <c r="D132" s="78">
        <v>554</v>
      </c>
      <c r="E132" s="53" t="s">
        <v>34</v>
      </c>
      <c r="F132" s="53" t="s">
        <v>2</v>
      </c>
      <c r="G132" s="53" t="s">
        <v>2</v>
      </c>
      <c r="H132" s="53" t="s">
        <v>2</v>
      </c>
      <c r="I132" s="53" t="s">
        <v>2</v>
      </c>
      <c r="J132" s="53" t="s">
        <v>2</v>
      </c>
      <c r="K132" s="53" t="s">
        <v>2</v>
      </c>
      <c r="L132" s="53" t="s">
        <v>2</v>
      </c>
    </row>
    <row r="133" spans="1:12" x14ac:dyDescent="0.25">
      <c r="A133" s="50" t="s">
        <v>318</v>
      </c>
      <c r="B133" s="50" t="s">
        <v>320</v>
      </c>
      <c r="C133" s="95" t="s">
        <v>322</v>
      </c>
      <c r="D133" s="78">
        <v>229</v>
      </c>
      <c r="E133" s="53" t="s">
        <v>34</v>
      </c>
      <c r="F133" s="53" t="s">
        <v>2</v>
      </c>
      <c r="G133" s="53" t="s">
        <v>2</v>
      </c>
      <c r="H133" s="53" t="s">
        <v>34</v>
      </c>
      <c r="I133" s="53" t="s">
        <v>34</v>
      </c>
      <c r="J133" s="53" t="s">
        <v>34</v>
      </c>
      <c r="K133" s="53" t="s">
        <v>34</v>
      </c>
      <c r="L133" s="53" t="s">
        <v>2</v>
      </c>
    </row>
    <row r="134" spans="1:12" x14ac:dyDescent="0.25">
      <c r="A134" s="50" t="s">
        <v>157</v>
      </c>
      <c r="B134" s="50" t="s">
        <v>326</v>
      </c>
      <c r="C134" s="95" t="s">
        <v>294</v>
      </c>
      <c r="D134" s="78">
        <v>269</v>
      </c>
      <c r="E134" s="53" t="s">
        <v>34</v>
      </c>
      <c r="F134" s="53" t="s">
        <v>2</v>
      </c>
      <c r="G134" s="53" t="s">
        <v>2</v>
      </c>
      <c r="H134" s="53" t="s">
        <v>2</v>
      </c>
      <c r="I134" s="53" t="s">
        <v>34</v>
      </c>
      <c r="J134" s="53" t="s">
        <v>2</v>
      </c>
      <c r="K134" s="53" t="s">
        <v>2</v>
      </c>
      <c r="L134" s="53" t="s">
        <v>2</v>
      </c>
    </row>
    <row r="135" spans="1:12" x14ac:dyDescent="0.25">
      <c r="A135" s="50" t="s">
        <v>203</v>
      </c>
      <c r="B135" s="50" t="s">
        <v>331</v>
      </c>
      <c r="C135" s="95" t="s">
        <v>332</v>
      </c>
      <c r="D135" s="78">
        <v>210</v>
      </c>
      <c r="E135" s="53" t="s">
        <v>34</v>
      </c>
      <c r="F135" s="53" t="s">
        <v>34</v>
      </c>
      <c r="G135" s="53" t="s">
        <v>34</v>
      </c>
      <c r="H135" s="53" t="s">
        <v>34</v>
      </c>
      <c r="I135" s="53" t="s">
        <v>34</v>
      </c>
      <c r="J135" s="53" t="s">
        <v>2</v>
      </c>
      <c r="K135" s="53" t="s">
        <v>2</v>
      </c>
      <c r="L135" s="53" t="s">
        <v>2</v>
      </c>
    </row>
    <row r="136" spans="1:12" x14ac:dyDescent="0.25">
      <c r="A136" s="50" t="s">
        <v>203</v>
      </c>
      <c r="B136" s="50" t="s">
        <v>336</v>
      </c>
      <c r="C136" s="95" t="s">
        <v>337</v>
      </c>
      <c r="D136" s="78">
        <v>436</v>
      </c>
      <c r="E136" s="53" t="s">
        <v>34</v>
      </c>
      <c r="F136" s="53" t="s">
        <v>34</v>
      </c>
      <c r="G136" s="53" t="s">
        <v>2</v>
      </c>
      <c r="H136" s="53" t="s">
        <v>34</v>
      </c>
      <c r="I136" s="53" t="s">
        <v>2</v>
      </c>
      <c r="J136" s="53" t="s">
        <v>2</v>
      </c>
      <c r="K136" s="53" t="s">
        <v>2</v>
      </c>
      <c r="L136" s="53" t="s">
        <v>2</v>
      </c>
    </row>
    <row r="137" spans="1:12" x14ac:dyDescent="0.25">
      <c r="A137" s="50" t="s">
        <v>340</v>
      </c>
      <c r="B137" s="50" t="s">
        <v>342</v>
      </c>
      <c r="C137" s="95" t="s">
        <v>344</v>
      </c>
      <c r="D137" s="78">
        <v>173</v>
      </c>
      <c r="E137" s="53" t="s">
        <v>34</v>
      </c>
      <c r="F137" s="53" t="s">
        <v>2</v>
      </c>
      <c r="G137" s="53" t="s">
        <v>2</v>
      </c>
      <c r="H137" s="53" t="s">
        <v>2</v>
      </c>
      <c r="I137" s="53" t="s">
        <v>2</v>
      </c>
      <c r="J137" s="53" t="s">
        <v>2</v>
      </c>
      <c r="K137" s="53" t="s">
        <v>2</v>
      </c>
      <c r="L137" s="53" t="s">
        <v>2</v>
      </c>
    </row>
    <row r="138" spans="1:12" x14ac:dyDescent="0.25">
      <c r="A138" s="50" t="s">
        <v>209</v>
      </c>
      <c r="B138" s="50" t="s">
        <v>348</v>
      </c>
      <c r="C138" s="95" t="s">
        <v>349</v>
      </c>
      <c r="D138" s="78">
        <v>214</v>
      </c>
      <c r="E138" s="320" t="s">
        <v>514</v>
      </c>
      <c r="F138" s="53" t="s">
        <v>2</v>
      </c>
      <c r="G138" s="53" t="s">
        <v>2</v>
      </c>
      <c r="H138" s="53" t="s">
        <v>34</v>
      </c>
      <c r="I138" s="53" t="s">
        <v>34</v>
      </c>
      <c r="J138" s="53" t="s">
        <v>34</v>
      </c>
      <c r="K138" s="53" t="s">
        <v>2</v>
      </c>
      <c r="L138" s="53" t="s">
        <v>2</v>
      </c>
    </row>
    <row r="139" spans="1:12" x14ac:dyDescent="0.25">
      <c r="A139" s="50" t="s">
        <v>116</v>
      </c>
      <c r="B139" s="50" t="s">
        <v>353</v>
      </c>
      <c r="C139" s="95" t="s">
        <v>294</v>
      </c>
      <c r="D139" s="78">
        <v>43</v>
      </c>
      <c r="E139" s="53" t="s">
        <v>2</v>
      </c>
      <c r="F139" s="53" t="s">
        <v>2</v>
      </c>
      <c r="G139" s="53" t="s">
        <v>2</v>
      </c>
      <c r="H139" s="53" t="s">
        <v>2</v>
      </c>
      <c r="I139" s="53" t="s">
        <v>2</v>
      </c>
      <c r="J139" s="53" t="s">
        <v>2</v>
      </c>
      <c r="K139" s="53" t="s">
        <v>2</v>
      </c>
      <c r="L139" s="53" t="s">
        <v>2</v>
      </c>
    </row>
    <row r="140" spans="1:12" x14ac:dyDescent="0.25">
      <c r="A140" s="50" t="s">
        <v>116</v>
      </c>
      <c r="B140" s="50" t="s">
        <v>358</v>
      </c>
      <c r="C140" s="95" t="s">
        <v>294</v>
      </c>
      <c r="D140" s="78">
        <v>177</v>
      </c>
      <c r="E140" s="53" t="s">
        <v>34</v>
      </c>
      <c r="F140" s="53" t="s">
        <v>2</v>
      </c>
      <c r="G140" s="53" t="s">
        <v>2</v>
      </c>
      <c r="H140" s="53" t="s">
        <v>2</v>
      </c>
      <c r="I140" s="53" t="s">
        <v>34</v>
      </c>
      <c r="J140" s="53" t="s">
        <v>2</v>
      </c>
      <c r="K140" s="53" t="s">
        <v>2</v>
      </c>
      <c r="L140" s="53" t="s">
        <v>2</v>
      </c>
    </row>
    <row r="141" spans="1:12" x14ac:dyDescent="0.25">
      <c r="A141" s="50" t="s">
        <v>61</v>
      </c>
      <c r="B141" s="50" t="s">
        <v>362</v>
      </c>
      <c r="C141" s="95" t="s">
        <v>337</v>
      </c>
      <c r="D141" s="78">
        <v>419</v>
      </c>
      <c r="E141" s="320" t="s">
        <v>514</v>
      </c>
      <c r="F141" s="320" t="s">
        <v>514</v>
      </c>
      <c r="G141" s="320" t="s">
        <v>514</v>
      </c>
      <c r="H141" s="320" t="s">
        <v>514</v>
      </c>
      <c r="I141" s="320" t="s">
        <v>514</v>
      </c>
      <c r="J141" s="320" t="s">
        <v>514</v>
      </c>
      <c r="K141" s="320" t="s">
        <v>514</v>
      </c>
      <c r="L141" s="320" t="s">
        <v>514</v>
      </c>
    </row>
    <row r="142" spans="1:12" x14ac:dyDescent="0.25">
      <c r="A142" s="50" t="s">
        <v>61</v>
      </c>
      <c r="B142" s="50" t="s">
        <v>366</v>
      </c>
      <c r="C142" s="95" t="s">
        <v>294</v>
      </c>
      <c r="D142" s="78">
        <v>94</v>
      </c>
      <c r="E142" s="53" t="s">
        <v>2</v>
      </c>
      <c r="F142" s="320" t="s">
        <v>514</v>
      </c>
      <c r="G142" s="320" t="s">
        <v>514</v>
      </c>
      <c r="H142" s="320" t="s">
        <v>514</v>
      </c>
      <c r="I142" s="320" t="s">
        <v>514</v>
      </c>
      <c r="J142" s="320" t="s">
        <v>514</v>
      </c>
      <c r="K142" s="320" t="s">
        <v>514</v>
      </c>
      <c r="L142" s="320" t="s">
        <v>514</v>
      </c>
    </row>
    <row r="143" spans="1:12" x14ac:dyDescent="0.25">
      <c r="A143" s="50" t="s">
        <v>61</v>
      </c>
      <c r="B143" s="50" t="s">
        <v>370</v>
      </c>
      <c r="C143" s="95" t="s">
        <v>372</v>
      </c>
      <c r="D143" s="78">
        <v>274</v>
      </c>
      <c r="E143" s="53" t="s">
        <v>2</v>
      </c>
      <c r="F143" s="53" t="s">
        <v>2</v>
      </c>
      <c r="G143" s="53" t="s">
        <v>2</v>
      </c>
      <c r="H143" s="53" t="s">
        <v>2</v>
      </c>
      <c r="I143" s="53" t="s">
        <v>2</v>
      </c>
      <c r="J143" s="53" t="s">
        <v>2</v>
      </c>
      <c r="K143" s="53" t="s">
        <v>2</v>
      </c>
      <c r="L143" s="53" t="s">
        <v>2</v>
      </c>
    </row>
    <row r="144" spans="1:12" x14ac:dyDescent="0.25">
      <c r="A144" s="50" t="s">
        <v>61</v>
      </c>
      <c r="B144" s="50" t="s">
        <v>376</v>
      </c>
      <c r="C144" s="95" t="s">
        <v>372</v>
      </c>
      <c r="D144" s="78">
        <v>349</v>
      </c>
      <c r="E144" s="320" t="s">
        <v>514</v>
      </c>
      <c r="F144" s="320" t="s">
        <v>514</v>
      </c>
      <c r="G144" s="320" t="s">
        <v>514</v>
      </c>
      <c r="H144" s="320" t="s">
        <v>514</v>
      </c>
      <c r="I144" s="320" t="s">
        <v>514</v>
      </c>
      <c r="J144" s="320" t="s">
        <v>514</v>
      </c>
      <c r="K144" s="320" t="s">
        <v>514</v>
      </c>
      <c r="L144" s="320" t="s">
        <v>514</v>
      </c>
    </row>
    <row r="145" spans="1:12" x14ac:dyDescent="0.25">
      <c r="A145" s="50" t="s">
        <v>61</v>
      </c>
      <c r="B145" s="50" t="s">
        <v>380</v>
      </c>
      <c r="C145" s="95" t="s">
        <v>337</v>
      </c>
      <c r="D145" s="78">
        <v>344</v>
      </c>
      <c r="E145" s="53" t="s">
        <v>2</v>
      </c>
      <c r="F145" s="320" t="s">
        <v>514</v>
      </c>
      <c r="G145" s="320" t="s">
        <v>514</v>
      </c>
      <c r="H145" s="320" t="s">
        <v>514</v>
      </c>
      <c r="I145" s="320" t="s">
        <v>514</v>
      </c>
      <c r="J145" s="320" t="s">
        <v>514</v>
      </c>
      <c r="K145" s="320" t="s">
        <v>514</v>
      </c>
      <c r="L145" s="320" t="s">
        <v>514</v>
      </c>
    </row>
    <row r="146" spans="1:12" x14ac:dyDescent="0.25">
      <c r="A146" s="50" t="s">
        <v>164</v>
      </c>
      <c r="B146" s="50" t="s">
        <v>385</v>
      </c>
      <c r="C146" s="95" t="s">
        <v>285</v>
      </c>
      <c r="D146" s="78">
        <v>191</v>
      </c>
      <c r="E146" s="53" t="s">
        <v>2</v>
      </c>
      <c r="F146" s="53" t="s">
        <v>2</v>
      </c>
      <c r="G146" s="53" t="s">
        <v>2</v>
      </c>
      <c r="H146" s="53" t="s">
        <v>2</v>
      </c>
      <c r="I146" s="53" t="s">
        <v>2</v>
      </c>
      <c r="J146" s="53" t="s">
        <v>2</v>
      </c>
      <c r="K146" s="53" t="s">
        <v>2</v>
      </c>
      <c r="L146" s="53" t="s">
        <v>2</v>
      </c>
    </row>
    <row r="147" spans="1:12" x14ac:dyDescent="0.25">
      <c r="A147" s="50" t="s">
        <v>164</v>
      </c>
      <c r="B147" s="50" t="s">
        <v>389</v>
      </c>
      <c r="C147" s="95" t="s">
        <v>285</v>
      </c>
      <c r="D147" s="78">
        <v>244</v>
      </c>
      <c r="E147" s="53" t="s">
        <v>2</v>
      </c>
      <c r="F147" s="53" t="s">
        <v>2</v>
      </c>
      <c r="G147" s="53" t="s">
        <v>34</v>
      </c>
      <c r="H147" s="53" t="s">
        <v>2</v>
      </c>
      <c r="I147" s="53" t="s">
        <v>2</v>
      </c>
      <c r="J147" s="53" t="s">
        <v>2</v>
      </c>
      <c r="K147" s="53" t="s">
        <v>2</v>
      </c>
      <c r="L147" s="53" t="s">
        <v>2</v>
      </c>
    </row>
    <row r="148" spans="1:12" x14ac:dyDescent="0.25">
      <c r="A148" s="50" t="s">
        <v>164</v>
      </c>
      <c r="B148" s="50" t="s">
        <v>394</v>
      </c>
      <c r="C148" s="95" t="s">
        <v>285</v>
      </c>
      <c r="D148" s="78">
        <v>366</v>
      </c>
      <c r="E148" s="53" t="s">
        <v>34</v>
      </c>
      <c r="F148" s="320" t="s">
        <v>514</v>
      </c>
      <c r="G148" s="320" t="s">
        <v>514</v>
      </c>
      <c r="H148" s="320" t="s">
        <v>514</v>
      </c>
      <c r="I148" s="320" t="s">
        <v>514</v>
      </c>
      <c r="J148" s="320" t="s">
        <v>514</v>
      </c>
      <c r="K148" s="320" t="s">
        <v>514</v>
      </c>
      <c r="L148" s="320" t="s">
        <v>514</v>
      </c>
    </row>
    <row r="149" spans="1:12" x14ac:dyDescent="0.25">
      <c r="A149" s="50" t="s">
        <v>164</v>
      </c>
      <c r="B149" s="50" t="s">
        <v>398</v>
      </c>
      <c r="C149" s="95" t="s">
        <v>285</v>
      </c>
      <c r="D149" s="78">
        <v>359</v>
      </c>
      <c r="E149" s="53" t="s">
        <v>34</v>
      </c>
      <c r="F149" s="53" t="s">
        <v>2</v>
      </c>
      <c r="G149" s="53" t="s">
        <v>2</v>
      </c>
      <c r="H149" s="53" t="s">
        <v>2</v>
      </c>
      <c r="I149" s="53" t="s">
        <v>2</v>
      </c>
      <c r="J149" s="53" t="s">
        <v>34</v>
      </c>
      <c r="K149" s="53" t="s">
        <v>34</v>
      </c>
      <c r="L149" s="53" t="s">
        <v>2</v>
      </c>
    </row>
    <row r="150" spans="1:12" x14ac:dyDescent="0.25">
      <c r="A150" s="50" t="s">
        <v>164</v>
      </c>
      <c r="B150" s="50" t="s">
        <v>402</v>
      </c>
      <c r="C150" s="95" t="s">
        <v>403</v>
      </c>
      <c r="D150" s="78">
        <v>308</v>
      </c>
      <c r="E150" s="53" t="s">
        <v>2</v>
      </c>
      <c r="F150" s="53" t="s">
        <v>2</v>
      </c>
      <c r="G150" s="53" t="s">
        <v>34</v>
      </c>
      <c r="H150" s="53" t="s">
        <v>2</v>
      </c>
      <c r="I150" s="53" t="s">
        <v>34</v>
      </c>
      <c r="J150" s="53" t="s">
        <v>2</v>
      </c>
      <c r="K150" s="53" t="s">
        <v>2</v>
      </c>
      <c r="L150" s="53" t="s">
        <v>2</v>
      </c>
    </row>
    <row r="151" spans="1:12" x14ac:dyDescent="0.25">
      <c r="A151" s="50" t="s">
        <v>164</v>
      </c>
      <c r="B151" s="50" t="s">
        <v>407</v>
      </c>
      <c r="C151" s="95" t="s">
        <v>285</v>
      </c>
      <c r="D151" s="78">
        <v>322</v>
      </c>
      <c r="E151" s="53" t="s">
        <v>34</v>
      </c>
      <c r="F151" s="53" t="s">
        <v>2</v>
      </c>
      <c r="G151" s="53" t="s">
        <v>2</v>
      </c>
      <c r="H151" s="53" t="s">
        <v>2</v>
      </c>
      <c r="I151" s="53" t="s">
        <v>34</v>
      </c>
      <c r="J151" s="53" t="s">
        <v>2</v>
      </c>
      <c r="K151" s="53" t="s">
        <v>2</v>
      </c>
      <c r="L151" s="53" t="s">
        <v>2</v>
      </c>
    </row>
    <row r="152" spans="1:12" x14ac:dyDescent="0.25">
      <c r="A152" s="50" t="s">
        <v>67</v>
      </c>
      <c r="B152" s="50" t="s">
        <v>411</v>
      </c>
      <c r="C152" s="95" t="s">
        <v>285</v>
      </c>
      <c r="D152" s="78">
        <v>294</v>
      </c>
      <c r="E152" s="53" t="s">
        <v>34</v>
      </c>
      <c r="F152" s="53" t="s">
        <v>2</v>
      </c>
      <c r="G152" s="53" t="s">
        <v>2</v>
      </c>
      <c r="H152" s="53" t="s">
        <v>2</v>
      </c>
      <c r="I152" s="53" t="s">
        <v>34</v>
      </c>
      <c r="J152" s="53" t="s">
        <v>34</v>
      </c>
      <c r="K152" s="53" t="s">
        <v>2</v>
      </c>
      <c r="L152" s="53" t="s">
        <v>2</v>
      </c>
    </row>
    <row r="153" spans="1:12" x14ac:dyDescent="0.25">
      <c r="A153" s="50" t="s">
        <v>67</v>
      </c>
      <c r="B153" s="50" t="s">
        <v>413</v>
      </c>
      <c r="C153" s="95" t="s">
        <v>285</v>
      </c>
      <c r="D153" s="78">
        <v>286</v>
      </c>
      <c r="E153" s="53" t="s">
        <v>34</v>
      </c>
      <c r="F153" s="53" t="s">
        <v>2</v>
      </c>
      <c r="G153" s="53" t="s">
        <v>2</v>
      </c>
      <c r="H153" s="53" t="s">
        <v>2</v>
      </c>
      <c r="I153" s="53" t="s">
        <v>2</v>
      </c>
      <c r="J153" s="53" t="s">
        <v>34</v>
      </c>
      <c r="K153" s="53" t="s">
        <v>2</v>
      </c>
      <c r="L153" s="53" t="s">
        <v>2</v>
      </c>
    </row>
    <row r="154" spans="1:12" x14ac:dyDescent="0.25">
      <c r="A154" s="50" t="s">
        <v>67</v>
      </c>
      <c r="B154" s="50" t="s">
        <v>415</v>
      </c>
      <c r="C154" s="95" t="s">
        <v>285</v>
      </c>
      <c r="D154" s="78">
        <v>290</v>
      </c>
      <c r="E154" s="53" t="s">
        <v>34</v>
      </c>
      <c r="F154" s="53" t="s">
        <v>2</v>
      </c>
      <c r="G154" s="53" t="s">
        <v>2</v>
      </c>
      <c r="H154" s="53" t="s">
        <v>2</v>
      </c>
      <c r="I154" s="53" t="s">
        <v>2</v>
      </c>
      <c r="J154" s="53" t="s">
        <v>34</v>
      </c>
      <c r="K154" s="53" t="s">
        <v>2</v>
      </c>
      <c r="L154" s="53" t="s">
        <v>2</v>
      </c>
    </row>
    <row r="155" spans="1:12" x14ac:dyDescent="0.25">
      <c r="A155" s="50" t="s">
        <v>67</v>
      </c>
      <c r="B155" s="50" t="s">
        <v>417</v>
      </c>
      <c r="C155" s="95" t="s">
        <v>285</v>
      </c>
      <c r="D155" s="78">
        <v>18</v>
      </c>
      <c r="E155" s="53" t="s">
        <v>34</v>
      </c>
      <c r="F155" s="53" t="s">
        <v>2</v>
      </c>
      <c r="G155" s="53" t="s">
        <v>2</v>
      </c>
      <c r="H155" s="53" t="s">
        <v>2</v>
      </c>
      <c r="I155" s="53" t="s">
        <v>2</v>
      </c>
      <c r="J155" s="53" t="s">
        <v>2</v>
      </c>
      <c r="K155" s="53" t="s">
        <v>2</v>
      </c>
      <c r="L155" s="53" t="s">
        <v>2</v>
      </c>
    </row>
    <row r="156" spans="1:12" x14ac:dyDescent="0.25">
      <c r="A156" s="50" t="s">
        <v>418</v>
      </c>
      <c r="B156" s="50" t="s">
        <v>420</v>
      </c>
      <c r="C156" s="95" t="s">
        <v>422</v>
      </c>
      <c r="D156" s="78">
        <v>195</v>
      </c>
      <c r="E156" s="53" t="s">
        <v>2</v>
      </c>
      <c r="F156" s="53" t="s">
        <v>2</v>
      </c>
      <c r="G156" s="53" t="s">
        <v>2</v>
      </c>
      <c r="H156" s="53" t="s">
        <v>2</v>
      </c>
      <c r="I156" s="53" t="s">
        <v>2</v>
      </c>
      <c r="J156" s="53" t="s">
        <v>2</v>
      </c>
      <c r="K156" s="53" t="s">
        <v>2</v>
      </c>
      <c r="L156" s="53" t="s">
        <v>2</v>
      </c>
    </row>
    <row r="157" spans="1:12" x14ac:dyDescent="0.25">
      <c r="A157" s="50" t="s">
        <v>73</v>
      </c>
      <c r="B157" s="50" t="s">
        <v>426</v>
      </c>
      <c r="C157" s="95" t="s">
        <v>403</v>
      </c>
      <c r="D157" s="78">
        <v>255</v>
      </c>
      <c r="E157" s="53" t="s">
        <v>34</v>
      </c>
      <c r="F157" s="53" t="s">
        <v>34</v>
      </c>
      <c r="G157" s="53" t="s">
        <v>34</v>
      </c>
      <c r="H157" s="53" t="s">
        <v>2</v>
      </c>
      <c r="I157" s="53" t="s">
        <v>2</v>
      </c>
      <c r="J157" s="53" t="s">
        <v>34</v>
      </c>
      <c r="K157" s="53" t="s">
        <v>2</v>
      </c>
      <c r="L157" s="53" t="s">
        <v>2</v>
      </c>
    </row>
    <row r="158" spans="1:12" x14ac:dyDescent="0.25">
      <c r="A158" s="50" t="s">
        <v>79</v>
      </c>
      <c r="B158" s="50" t="s">
        <v>431</v>
      </c>
      <c r="C158" s="95" t="s">
        <v>285</v>
      </c>
      <c r="D158" s="78">
        <v>321</v>
      </c>
      <c r="E158" s="53" t="s">
        <v>34</v>
      </c>
      <c r="F158" s="53" t="s">
        <v>2</v>
      </c>
      <c r="G158" s="53" t="s">
        <v>34</v>
      </c>
      <c r="H158" s="53" t="s">
        <v>34</v>
      </c>
      <c r="I158" s="53" t="s">
        <v>34</v>
      </c>
      <c r="J158" s="53" t="s">
        <v>34</v>
      </c>
      <c r="K158" s="53" t="s">
        <v>2</v>
      </c>
      <c r="L158" s="53" t="s">
        <v>2</v>
      </c>
    </row>
    <row r="159" spans="1:12" x14ac:dyDescent="0.25">
      <c r="A159" s="50" t="s">
        <v>79</v>
      </c>
      <c r="B159" s="50" t="s">
        <v>300</v>
      </c>
      <c r="C159" s="95" t="s">
        <v>285</v>
      </c>
      <c r="D159" s="78">
        <v>316</v>
      </c>
      <c r="E159" s="53" t="s">
        <v>2</v>
      </c>
      <c r="F159" s="53" t="s">
        <v>34</v>
      </c>
      <c r="G159" s="53" t="s">
        <v>34</v>
      </c>
      <c r="H159" s="53" t="s">
        <v>2</v>
      </c>
      <c r="I159" s="53" t="s">
        <v>2</v>
      </c>
      <c r="J159" s="53" t="s">
        <v>2</v>
      </c>
      <c r="K159" s="53" t="s">
        <v>2</v>
      </c>
      <c r="L159" s="53" t="s">
        <v>2</v>
      </c>
    </row>
    <row r="160" spans="1:12" x14ac:dyDescent="0.25">
      <c r="A160" s="50" t="s">
        <v>79</v>
      </c>
      <c r="B160" s="50" t="s">
        <v>438</v>
      </c>
      <c r="C160" s="95" t="s">
        <v>285</v>
      </c>
      <c r="D160" s="78">
        <v>330</v>
      </c>
      <c r="E160" s="320" t="s">
        <v>514</v>
      </c>
      <c r="F160" s="53" t="s">
        <v>2</v>
      </c>
      <c r="G160" s="53" t="s">
        <v>2</v>
      </c>
      <c r="H160" s="53" t="s">
        <v>2</v>
      </c>
      <c r="I160" s="53" t="s">
        <v>2</v>
      </c>
      <c r="J160" s="320" t="s">
        <v>514</v>
      </c>
      <c r="K160" s="320" t="s">
        <v>514</v>
      </c>
      <c r="L160" s="320" t="s">
        <v>514</v>
      </c>
    </row>
    <row r="161" spans="1:13" x14ac:dyDescent="0.25">
      <c r="A161" s="50" t="s">
        <v>239</v>
      </c>
      <c r="B161" s="50" t="s">
        <v>442</v>
      </c>
      <c r="C161" s="51" t="s">
        <v>285</v>
      </c>
      <c r="D161" s="78">
        <v>33</v>
      </c>
      <c r="E161" s="53" t="s">
        <v>34</v>
      </c>
      <c r="F161" s="53" t="s">
        <v>2</v>
      </c>
      <c r="G161" s="53" t="s">
        <v>2</v>
      </c>
      <c r="H161" s="53" t="s">
        <v>2</v>
      </c>
      <c r="I161" s="53" t="s">
        <v>2</v>
      </c>
      <c r="J161" s="53" t="s">
        <v>2</v>
      </c>
      <c r="K161" s="53" t="s">
        <v>2</v>
      </c>
      <c r="L161" s="53" t="s">
        <v>2</v>
      </c>
    </row>
    <row r="162" spans="1:13" x14ac:dyDescent="0.25">
      <c r="A162" s="50" t="s">
        <v>239</v>
      </c>
      <c r="B162" s="50" t="s">
        <v>447</v>
      </c>
      <c r="C162" s="51" t="s">
        <v>285</v>
      </c>
      <c r="D162" s="78">
        <v>318</v>
      </c>
      <c r="E162" s="53" t="s">
        <v>34</v>
      </c>
      <c r="F162" s="53" t="s">
        <v>34</v>
      </c>
      <c r="G162" s="53" t="s">
        <v>2</v>
      </c>
      <c r="H162" s="53" t="s">
        <v>34</v>
      </c>
      <c r="I162" s="53" t="s">
        <v>34</v>
      </c>
      <c r="J162" s="320" t="s">
        <v>514</v>
      </c>
      <c r="K162" s="320" t="s">
        <v>514</v>
      </c>
      <c r="L162" s="320" t="s">
        <v>514</v>
      </c>
    </row>
    <row r="163" spans="1:13" x14ac:dyDescent="0.25">
      <c r="A163" s="50" t="s">
        <v>239</v>
      </c>
      <c r="B163" s="50" t="s">
        <v>342</v>
      </c>
      <c r="C163" s="51" t="s">
        <v>285</v>
      </c>
      <c r="D163" s="78">
        <v>319</v>
      </c>
      <c r="E163" s="53" t="s">
        <v>34</v>
      </c>
      <c r="F163" s="320" t="s">
        <v>514</v>
      </c>
      <c r="G163" s="320" t="s">
        <v>514</v>
      </c>
      <c r="H163" s="53" t="s">
        <v>34</v>
      </c>
      <c r="I163" s="53" t="s">
        <v>34</v>
      </c>
      <c r="J163" s="320" t="s">
        <v>514</v>
      </c>
      <c r="K163" s="320" t="s">
        <v>514</v>
      </c>
      <c r="L163" s="320" t="s">
        <v>514</v>
      </c>
    </row>
    <row r="164" spans="1:13" x14ac:dyDescent="0.25">
      <c r="A164" s="50" t="s">
        <v>239</v>
      </c>
      <c r="B164" s="50" t="s">
        <v>454</v>
      </c>
      <c r="C164" s="51" t="s">
        <v>285</v>
      </c>
      <c r="D164" s="78">
        <v>355</v>
      </c>
      <c r="E164" s="53" t="s">
        <v>34</v>
      </c>
      <c r="F164" s="53" t="s">
        <v>2</v>
      </c>
      <c r="G164" s="53" t="s">
        <v>34</v>
      </c>
      <c r="H164" s="53" t="s">
        <v>2</v>
      </c>
      <c r="I164" s="53" t="s">
        <v>34</v>
      </c>
      <c r="J164" s="53" t="s">
        <v>2</v>
      </c>
      <c r="K164" s="53" t="s">
        <v>2</v>
      </c>
      <c r="L164" s="53" t="s">
        <v>2</v>
      </c>
    </row>
    <row r="165" spans="1:13" x14ac:dyDescent="0.25">
      <c r="A165" s="50" t="s">
        <v>239</v>
      </c>
      <c r="B165" s="50" t="s">
        <v>458</v>
      </c>
      <c r="C165" s="51" t="s">
        <v>285</v>
      </c>
      <c r="D165" s="78">
        <v>192</v>
      </c>
      <c r="E165" s="53" t="s">
        <v>2</v>
      </c>
      <c r="F165" s="53" t="s">
        <v>2</v>
      </c>
      <c r="G165" s="53" t="s">
        <v>2</v>
      </c>
      <c r="H165" s="53" t="s">
        <v>2</v>
      </c>
      <c r="I165" s="53" t="s">
        <v>2</v>
      </c>
      <c r="J165" s="53" t="s">
        <v>2</v>
      </c>
      <c r="K165" s="53" t="s">
        <v>2</v>
      </c>
      <c r="L165" s="53" t="s">
        <v>2</v>
      </c>
    </row>
    <row r="166" spans="1:13" x14ac:dyDescent="0.25">
      <c r="A166" s="50" t="s">
        <v>103</v>
      </c>
      <c r="B166" s="50" t="s">
        <v>463</v>
      </c>
      <c r="C166" s="51" t="s">
        <v>464</v>
      </c>
      <c r="D166" s="78">
        <v>151</v>
      </c>
      <c r="E166" s="53" t="s">
        <v>34</v>
      </c>
      <c r="F166" s="53" t="s">
        <v>2</v>
      </c>
      <c r="G166" s="53" t="s">
        <v>34</v>
      </c>
      <c r="H166" s="53" t="s">
        <v>2</v>
      </c>
      <c r="I166" s="53" t="s">
        <v>34</v>
      </c>
      <c r="J166" s="53" t="s">
        <v>2</v>
      </c>
      <c r="K166" s="53" t="s">
        <v>2</v>
      </c>
      <c r="L166" s="53" t="s">
        <v>2</v>
      </c>
    </row>
    <row r="167" spans="1:13" x14ac:dyDescent="0.25">
      <c r="A167" s="50" t="s">
        <v>103</v>
      </c>
      <c r="B167" s="50" t="s">
        <v>466</v>
      </c>
      <c r="C167" s="51" t="s">
        <v>322</v>
      </c>
      <c r="D167" s="78">
        <v>158</v>
      </c>
      <c r="E167" s="53" t="s">
        <v>34</v>
      </c>
      <c r="F167" s="53" t="s">
        <v>2</v>
      </c>
      <c r="G167" s="53" t="s">
        <v>34</v>
      </c>
      <c r="H167" s="53" t="s">
        <v>2</v>
      </c>
      <c r="I167" s="53" t="s">
        <v>2</v>
      </c>
      <c r="J167" s="53" t="s">
        <v>2</v>
      </c>
      <c r="K167" s="53" t="s">
        <v>2</v>
      </c>
      <c r="L167" s="53" t="s">
        <v>2</v>
      </c>
    </row>
    <row r="168" spans="1:13" x14ac:dyDescent="0.25">
      <c r="A168" s="50" t="s">
        <v>103</v>
      </c>
      <c r="B168" s="50" t="s">
        <v>468</v>
      </c>
      <c r="C168" s="51" t="s">
        <v>332</v>
      </c>
      <c r="D168" s="78">
        <v>158</v>
      </c>
      <c r="E168" s="53" t="s">
        <v>34</v>
      </c>
      <c r="F168" s="53" t="s">
        <v>2</v>
      </c>
      <c r="G168" s="53" t="s">
        <v>2</v>
      </c>
      <c r="H168" s="53" t="s">
        <v>2</v>
      </c>
      <c r="I168" s="53" t="s">
        <v>2</v>
      </c>
      <c r="J168" s="53" t="s">
        <v>2</v>
      </c>
      <c r="K168" s="53" t="s">
        <v>2</v>
      </c>
      <c r="L168" s="53" t="s">
        <v>2</v>
      </c>
    </row>
    <row r="169" spans="1:13" x14ac:dyDescent="0.25">
      <c r="A169" s="50" t="s">
        <v>109</v>
      </c>
      <c r="B169" s="50" t="s">
        <v>470</v>
      </c>
      <c r="C169" s="95" t="s">
        <v>349</v>
      </c>
      <c r="D169" s="78">
        <v>320</v>
      </c>
      <c r="E169" s="53" t="s">
        <v>34</v>
      </c>
      <c r="F169" s="53" t="s">
        <v>2</v>
      </c>
      <c r="G169" s="53" t="s">
        <v>2</v>
      </c>
      <c r="H169" s="53" t="s">
        <v>2</v>
      </c>
      <c r="I169" s="53" t="s">
        <v>2</v>
      </c>
      <c r="J169" s="53" t="s">
        <v>2</v>
      </c>
      <c r="K169" s="53" t="s">
        <v>2</v>
      </c>
      <c r="L169" s="53" t="s">
        <v>2</v>
      </c>
    </row>
    <row r="170" spans="1:13" s="410" customFormat="1" ht="12.75" x14ac:dyDescent="0.2">
      <c r="A170" s="610"/>
      <c r="B170" s="611"/>
      <c r="C170" s="612" t="s">
        <v>6</v>
      </c>
      <c r="D170" s="613">
        <f>SUM(D122:D169)</f>
        <v>12973</v>
      </c>
      <c r="E170" s="614">
        <v>31</v>
      </c>
      <c r="F170" s="614">
        <v>5</v>
      </c>
      <c r="G170" s="614">
        <v>10</v>
      </c>
      <c r="H170" s="614">
        <v>7</v>
      </c>
      <c r="I170" s="614">
        <v>16</v>
      </c>
      <c r="J170" s="614">
        <v>10</v>
      </c>
      <c r="K170" s="614">
        <v>2</v>
      </c>
      <c r="L170" s="614">
        <v>1</v>
      </c>
    </row>
    <row r="171" spans="1:13" s="410" customFormat="1" ht="12.75" x14ac:dyDescent="0.2">
      <c r="A171" s="616"/>
      <c r="B171" s="617"/>
      <c r="C171" s="618" t="s">
        <v>7</v>
      </c>
      <c r="D171" s="613">
        <f>AVERAGE(D122:D169)</f>
        <v>270.27083333333331</v>
      </c>
      <c r="E171" s="614"/>
      <c r="F171" s="614"/>
      <c r="G171" s="614"/>
      <c r="H171" s="614"/>
      <c r="I171" s="614"/>
      <c r="J171" s="614"/>
      <c r="K171" s="614"/>
      <c r="L171" s="614"/>
    </row>
    <row r="172" spans="1:13" s="410" customFormat="1" ht="12.75" x14ac:dyDescent="0.2">
      <c r="A172" s="616"/>
      <c r="B172" s="617"/>
      <c r="C172" s="618" t="s">
        <v>8</v>
      </c>
      <c r="D172" s="613">
        <f>MEDIAN(D122:D169)</f>
        <v>288</v>
      </c>
      <c r="E172" s="614"/>
      <c r="F172" s="614"/>
      <c r="G172" s="614"/>
      <c r="H172" s="614"/>
      <c r="I172" s="614"/>
      <c r="J172" s="614"/>
      <c r="K172" s="614"/>
      <c r="L172" s="614"/>
    </row>
    <row r="173" spans="1:13" s="419" customFormat="1" ht="12.75" x14ac:dyDescent="0.2">
      <c r="A173" s="620"/>
      <c r="B173" s="621"/>
      <c r="C173" s="618" t="s">
        <v>482</v>
      </c>
      <c r="D173" s="622"/>
      <c r="E173" s="623">
        <f t="shared" ref="E173:L173" si="14">+E170/E121</f>
        <v>0.75609756097560976</v>
      </c>
      <c r="F173" s="623">
        <f t="shared" si="14"/>
        <v>0.125</v>
      </c>
      <c r="G173" s="623">
        <f t="shared" si="14"/>
        <v>0.25</v>
      </c>
      <c r="H173" s="623">
        <f t="shared" si="14"/>
        <v>0.17073170731707318</v>
      </c>
      <c r="I173" s="623">
        <f t="shared" si="14"/>
        <v>0.3902439024390244</v>
      </c>
      <c r="J173" s="623">
        <f t="shared" si="14"/>
        <v>0.26315789473684209</v>
      </c>
      <c r="K173" s="623">
        <f t="shared" si="14"/>
        <v>5.5555555555555552E-2</v>
      </c>
      <c r="L173" s="623">
        <f t="shared" si="14"/>
        <v>2.7777777777777776E-2</v>
      </c>
    </row>
    <row r="174" spans="1:13" x14ac:dyDescent="0.25">
      <c r="C174" s="70"/>
      <c r="H174" s="2"/>
      <c r="I174" s="2"/>
      <c r="K174" s="2"/>
      <c r="L174" s="2"/>
      <c r="M174" s="2"/>
    </row>
    <row r="175" spans="1:13" x14ac:dyDescent="0.25">
      <c r="C175" s="70"/>
    </row>
    <row r="176" spans="1:13" x14ac:dyDescent="0.25">
      <c r="D176" s="187"/>
    </row>
    <row r="177" spans="4:42" x14ac:dyDescent="0.25">
      <c r="D177" s="187"/>
      <c r="AP177" s="664"/>
    </row>
    <row r="178" spans="4:42" x14ac:dyDescent="0.25">
      <c r="D178" s="70"/>
    </row>
    <row r="179" spans="4:42" x14ac:dyDescent="0.25">
      <c r="D179" s="70"/>
    </row>
    <row r="180" spans="4:42" x14ac:dyDescent="0.25">
      <c r="D180" s="187"/>
    </row>
    <row r="181" spans="4:42" x14ac:dyDescent="0.25">
      <c r="D181" s="187"/>
    </row>
  </sheetData>
  <mergeCells count="31">
    <mergeCell ref="A121:C121"/>
    <mergeCell ref="A81:C81"/>
    <mergeCell ref="E103:E104"/>
    <mergeCell ref="F103:I103"/>
    <mergeCell ref="J103:L103"/>
    <mergeCell ref="A105:C105"/>
    <mergeCell ref="E119:E120"/>
    <mergeCell ref="F119:I119"/>
    <mergeCell ref="J119:L119"/>
    <mergeCell ref="A50:C50"/>
    <mergeCell ref="E65:E66"/>
    <mergeCell ref="F65:I65"/>
    <mergeCell ref="J65:L65"/>
    <mergeCell ref="A67:C67"/>
    <mergeCell ref="E79:E80"/>
    <mergeCell ref="F79:I79"/>
    <mergeCell ref="J79:L79"/>
    <mergeCell ref="A20:C20"/>
    <mergeCell ref="E23:E24"/>
    <mergeCell ref="F23:I23"/>
    <mergeCell ref="J23:L23"/>
    <mergeCell ref="A25:C25"/>
    <mergeCell ref="E48:E49"/>
    <mergeCell ref="F48:I48"/>
    <mergeCell ref="J48:L48"/>
    <mergeCell ref="C6:C7"/>
    <mergeCell ref="D6:G6"/>
    <mergeCell ref="H6:J6"/>
    <mergeCell ref="E18:E19"/>
    <mergeCell ref="F18:I18"/>
    <mergeCell ref="J18:L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43883-33E9-40AE-BE10-C1964ADBCE7C}">
  <dimension ref="A1:N167"/>
  <sheetViews>
    <sheetView workbookViewId="0">
      <pane ySplit="18" topLeftCell="A19" activePane="bottomLeft" state="frozen"/>
      <selection pane="bottomLeft" activeCell="A19" sqref="A19:XFD19"/>
    </sheetView>
  </sheetViews>
  <sheetFormatPr defaultRowHeight="15" x14ac:dyDescent="0.25"/>
  <cols>
    <col min="1" max="1" width="14.7109375" customWidth="1"/>
    <col min="2" max="2" width="35" customWidth="1"/>
    <col min="3" max="3" width="9.28515625" customWidth="1"/>
    <col min="4" max="4" width="11.140625" customWidth="1"/>
    <col min="5" max="5" width="16.140625" customWidth="1"/>
    <col min="6" max="6" width="16.7109375" customWidth="1"/>
    <col min="7" max="7" width="16.28515625" customWidth="1"/>
    <col min="8" max="8" width="14" customWidth="1"/>
    <col min="9" max="9" width="12.28515625" customWidth="1"/>
    <col min="10" max="10" width="10.5703125" customWidth="1"/>
    <col min="11" max="11" width="10.140625" customWidth="1"/>
  </cols>
  <sheetData>
    <row r="1" spans="1:14" s="5" customFormat="1" ht="15.75" x14ac:dyDescent="0.25">
      <c r="A1" s="665" t="s">
        <v>0</v>
      </c>
      <c r="B1" s="2"/>
      <c r="C1"/>
      <c r="D1"/>
      <c r="E1"/>
      <c r="F1"/>
      <c r="G1" s="307"/>
      <c r="H1" s="307"/>
      <c r="I1" s="307"/>
      <c r="J1" s="666"/>
      <c r="K1" s="666"/>
    </row>
    <row r="2" spans="1:14" s="212" customFormat="1" ht="15.75" x14ac:dyDescent="0.25">
      <c r="A2" s="1" t="s">
        <v>578</v>
      </c>
      <c r="D2" s="213"/>
      <c r="E2" s="213"/>
      <c r="F2" s="213"/>
      <c r="G2" s="667"/>
      <c r="H2" s="667"/>
      <c r="I2" s="667"/>
      <c r="J2" s="667"/>
      <c r="K2" s="215"/>
      <c r="L2" s="213"/>
      <c r="M2" s="213"/>
      <c r="N2" s="213"/>
    </row>
    <row r="3" spans="1:14" s="13" customFormat="1" ht="15.75" x14ac:dyDescent="0.25">
      <c r="A3" s="219"/>
      <c r="B3" s="212"/>
      <c r="D3" s="24"/>
      <c r="E3" s="24"/>
      <c r="F3" s="24"/>
      <c r="G3" s="266"/>
      <c r="H3" s="266"/>
      <c r="I3" s="266"/>
      <c r="J3" s="266"/>
      <c r="K3" s="215"/>
      <c r="L3" s="24"/>
      <c r="M3" s="24"/>
      <c r="N3" s="24"/>
    </row>
    <row r="4" spans="1:14" s="13" customFormat="1" x14ac:dyDescent="0.25">
      <c r="A4" s="7" t="s">
        <v>3</v>
      </c>
      <c r="B4" s="488"/>
      <c r="C4" s="668"/>
      <c r="D4" s="669"/>
      <c r="E4" s="223" t="s">
        <v>579</v>
      </c>
      <c r="F4" s="11"/>
      <c r="G4" s="223" t="s">
        <v>580</v>
      </c>
      <c r="H4" s="290"/>
      <c r="I4" s="290"/>
      <c r="J4" s="290"/>
      <c r="K4" s="114"/>
    </row>
    <row r="5" spans="1:14" s="13" customFormat="1" ht="38.25" x14ac:dyDescent="0.2">
      <c r="B5" s="558" t="s">
        <v>5</v>
      </c>
      <c r="C5" s="670"/>
      <c r="D5" s="671"/>
      <c r="E5" s="672" t="s">
        <v>581</v>
      </c>
      <c r="F5" s="233" t="s">
        <v>582</v>
      </c>
      <c r="G5" s="233" t="s">
        <v>583</v>
      </c>
      <c r="H5" s="233" t="s">
        <v>584</v>
      </c>
      <c r="I5" s="233" t="s">
        <v>585</v>
      </c>
      <c r="J5" s="233" t="s">
        <v>586</v>
      </c>
      <c r="K5" s="233" t="s">
        <v>587</v>
      </c>
    </row>
    <row r="6" spans="1:14" s="13" customFormat="1" x14ac:dyDescent="0.25">
      <c r="B6" s="17" t="s">
        <v>9</v>
      </c>
      <c r="C6" s="673"/>
      <c r="D6" s="674"/>
      <c r="E6" s="675">
        <f t="shared" ref="E6:K6" si="0">E41</f>
        <v>0.93333333333333335</v>
      </c>
      <c r="F6" s="675">
        <f t="shared" si="0"/>
        <v>0.7142857142857143</v>
      </c>
      <c r="G6" s="675">
        <f t="shared" si="0"/>
        <v>1</v>
      </c>
      <c r="H6" s="675">
        <f t="shared" si="0"/>
        <v>0.9285714285714286</v>
      </c>
      <c r="I6" s="675">
        <f t="shared" si="0"/>
        <v>1</v>
      </c>
      <c r="J6" s="675">
        <f t="shared" si="0"/>
        <v>0.8571428571428571</v>
      </c>
      <c r="K6" s="675">
        <f t="shared" si="0"/>
        <v>0.7142857142857143</v>
      </c>
    </row>
    <row r="7" spans="1:14" s="13" customFormat="1" x14ac:dyDescent="0.25">
      <c r="B7" s="17" t="s">
        <v>10</v>
      </c>
      <c r="C7" s="673"/>
      <c r="D7" s="674"/>
      <c r="E7" s="643">
        <f t="shared" ref="E7:K7" si="1">E57</f>
        <v>0.5714285714285714</v>
      </c>
      <c r="F7" s="643">
        <f t="shared" si="1"/>
        <v>0.42857142857142855</v>
      </c>
      <c r="G7" s="643">
        <f t="shared" si="1"/>
        <v>1</v>
      </c>
      <c r="H7" s="643">
        <f t="shared" si="1"/>
        <v>0.5714285714285714</v>
      </c>
      <c r="I7" s="643">
        <f t="shared" si="1"/>
        <v>0.8571428571428571</v>
      </c>
      <c r="J7" s="643">
        <f t="shared" si="1"/>
        <v>0.2857142857142857</v>
      </c>
      <c r="K7" s="643">
        <f t="shared" si="1"/>
        <v>0.8571428571428571</v>
      </c>
    </row>
    <row r="8" spans="1:14" s="13" customFormat="1" x14ac:dyDescent="0.25">
      <c r="B8" s="17" t="s">
        <v>11</v>
      </c>
      <c r="C8" s="673"/>
      <c r="D8" s="674"/>
      <c r="E8" s="643">
        <f t="shared" ref="E8:K8" si="2">E70</f>
        <v>0.75</v>
      </c>
      <c r="F8" s="643">
        <f t="shared" si="2"/>
        <v>0.75</v>
      </c>
      <c r="G8" s="643">
        <f t="shared" si="2"/>
        <v>1</v>
      </c>
      <c r="H8" s="643">
        <f t="shared" si="2"/>
        <v>1</v>
      </c>
      <c r="I8" s="643">
        <f t="shared" si="2"/>
        <v>1</v>
      </c>
      <c r="J8" s="643">
        <f t="shared" si="2"/>
        <v>1</v>
      </c>
      <c r="K8" s="643">
        <f t="shared" si="2"/>
        <v>1</v>
      </c>
    </row>
    <row r="9" spans="1:14" s="13" customFormat="1" x14ac:dyDescent="0.25">
      <c r="B9" s="17" t="s">
        <v>12</v>
      </c>
      <c r="C9" s="673"/>
      <c r="D9" s="674"/>
      <c r="E9" s="643">
        <f t="shared" ref="E9:K9" si="3">E93</f>
        <v>0.7857142857142857</v>
      </c>
      <c r="F9" s="643">
        <f t="shared" si="3"/>
        <v>0.7142857142857143</v>
      </c>
      <c r="G9" s="643">
        <f t="shared" si="3"/>
        <v>0.92307692307692313</v>
      </c>
      <c r="H9" s="643">
        <f t="shared" si="3"/>
        <v>0.8571428571428571</v>
      </c>
      <c r="I9" s="643">
        <f t="shared" si="3"/>
        <v>0.8571428571428571</v>
      </c>
      <c r="J9" s="643">
        <f t="shared" si="3"/>
        <v>0.83333333333333337</v>
      </c>
      <c r="K9" s="643">
        <f t="shared" si="3"/>
        <v>0.7142857142857143</v>
      </c>
    </row>
    <row r="10" spans="1:14" s="13" customFormat="1" x14ac:dyDescent="0.25">
      <c r="B10" s="17" t="s">
        <v>13</v>
      </c>
      <c r="C10" s="673"/>
      <c r="D10" s="674"/>
      <c r="E10" s="643">
        <f t="shared" ref="E10:K10" si="4">E108</f>
        <v>0.66666666666666663</v>
      </c>
      <c r="F10" s="643">
        <f t="shared" si="4"/>
        <v>0.6</v>
      </c>
      <c r="G10" s="643">
        <f t="shared" si="4"/>
        <v>1</v>
      </c>
      <c r="H10" s="643">
        <f t="shared" si="4"/>
        <v>1</v>
      </c>
      <c r="I10" s="643">
        <f t="shared" si="4"/>
        <v>1</v>
      </c>
      <c r="J10" s="643">
        <f t="shared" si="4"/>
        <v>0.66666666666666663</v>
      </c>
      <c r="K10" s="643">
        <f t="shared" si="4"/>
        <v>0.83333333333333337</v>
      </c>
    </row>
    <row r="11" spans="1:14" s="13" customFormat="1" x14ac:dyDescent="0.25">
      <c r="B11" s="17" t="s">
        <v>14</v>
      </c>
      <c r="C11" s="676"/>
      <c r="D11" s="674"/>
      <c r="E11" s="643">
        <f t="shared" ref="E11:K11" si="5">E165</f>
        <v>0.95348837209302328</v>
      </c>
      <c r="F11" s="643">
        <f t="shared" si="5"/>
        <v>0.80487804878048785</v>
      </c>
      <c r="G11" s="643">
        <f t="shared" si="5"/>
        <v>0.97777777777777775</v>
      </c>
      <c r="H11" s="643">
        <f t="shared" si="5"/>
        <v>0.9285714285714286</v>
      </c>
      <c r="I11" s="643">
        <f t="shared" si="5"/>
        <v>0.93478260869565222</v>
      </c>
      <c r="J11" s="643">
        <f t="shared" si="5"/>
        <v>0.875</v>
      </c>
      <c r="K11" s="643">
        <f t="shared" si="5"/>
        <v>0.79069767441860461</v>
      </c>
    </row>
    <row r="12" spans="1:14" s="13" customFormat="1" ht="12.75" x14ac:dyDescent="0.2">
      <c r="B12" s="20" t="s">
        <v>15</v>
      </c>
      <c r="C12" s="677"/>
      <c r="D12" s="678"/>
      <c r="E12" s="572">
        <f t="shared" ref="E12:K12" si="6">+E13/E18</f>
        <v>0.8651685393258427</v>
      </c>
      <c r="F12" s="572">
        <f t="shared" si="6"/>
        <v>0.72941176470588232</v>
      </c>
      <c r="G12" s="572">
        <f t="shared" si="6"/>
        <v>0.97777777777777775</v>
      </c>
      <c r="H12" s="572">
        <f t="shared" si="6"/>
        <v>0.89534883720930236</v>
      </c>
      <c r="I12" s="572">
        <f t="shared" si="6"/>
        <v>0.93406593406593408</v>
      </c>
      <c r="J12" s="572">
        <f t="shared" si="6"/>
        <v>0.80722891566265065</v>
      </c>
      <c r="K12" s="572">
        <f t="shared" si="6"/>
        <v>0.78409090909090906</v>
      </c>
    </row>
    <row r="13" spans="1:14" s="13" customFormat="1" x14ac:dyDescent="0.25">
      <c r="B13" s="574" t="s">
        <v>564</v>
      </c>
      <c r="C13" s="575"/>
      <c r="D13" s="576"/>
      <c r="E13" s="577">
        <f t="shared" ref="E13:K13" si="7">SUM(E38,E54,E67,E90,E105,E162)</f>
        <v>77</v>
      </c>
      <c r="F13" s="577">
        <f t="shared" si="7"/>
        <v>62</v>
      </c>
      <c r="G13" s="577">
        <f t="shared" si="7"/>
        <v>88</v>
      </c>
      <c r="H13" s="577">
        <f t="shared" si="7"/>
        <v>77</v>
      </c>
      <c r="I13" s="577">
        <f t="shared" si="7"/>
        <v>85</v>
      </c>
      <c r="J13" s="577">
        <f t="shared" si="7"/>
        <v>67</v>
      </c>
      <c r="K13" s="577">
        <f t="shared" si="7"/>
        <v>69</v>
      </c>
    </row>
    <row r="14" spans="1:14" s="13" customFormat="1" ht="12.75" x14ac:dyDescent="0.2">
      <c r="B14" s="243"/>
      <c r="C14" s="244"/>
      <c r="D14" s="244"/>
      <c r="G14" s="151"/>
      <c r="H14" s="151"/>
      <c r="I14" s="151"/>
      <c r="J14" s="151"/>
      <c r="K14" s="151"/>
    </row>
    <row r="15" spans="1:14" s="13" customFormat="1" ht="12.75" x14ac:dyDescent="0.2">
      <c r="A15" s="7" t="s">
        <v>16</v>
      </c>
      <c r="B15" s="243"/>
      <c r="C15" s="244"/>
      <c r="D15" s="244"/>
      <c r="G15" s="151"/>
      <c r="H15" s="151"/>
      <c r="I15" s="151"/>
      <c r="J15" s="151"/>
      <c r="K15" s="151"/>
    </row>
    <row r="16" spans="1:14" s="141" customFormat="1" ht="12.75" customHeight="1" x14ac:dyDescent="0.25">
      <c r="A16" s="580"/>
      <c r="B16" s="581"/>
      <c r="C16" s="581"/>
      <c r="D16" s="582"/>
      <c r="E16" s="679" t="s">
        <v>588</v>
      </c>
      <c r="F16" s="680"/>
      <c r="G16" s="679" t="s">
        <v>589</v>
      </c>
      <c r="H16" s="681"/>
      <c r="I16" s="681"/>
      <c r="J16" s="681"/>
      <c r="K16" s="680"/>
    </row>
    <row r="17" spans="1:14" s="141" customFormat="1" ht="38.25" x14ac:dyDescent="0.2">
      <c r="A17" s="649" t="s">
        <v>18</v>
      </c>
      <c r="B17" s="649" t="s">
        <v>20</v>
      </c>
      <c r="C17" s="649" t="s">
        <v>22</v>
      </c>
      <c r="D17" s="682" t="s">
        <v>4</v>
      </c>
      <c r="E17" s="683" t="s">
        <v>581</v>
      </c>
      <c r="F17" s="588" t="s">
        <v>582</v>
      </c>
      <c r="G17" s="588" t="s">
        <v>583</v>
      </c>
      <c r="H17" s="588" t="s">
        <v>584</v>
      </c>
      <c r="I17" s="588" t="s">
        <v>585</v>
      </c>
      <c r="J17" s="588" t="s">
        <v>586</v>
      </c>
      <c r="K17" s="588" t="s">
        <v>587</v>
      </c>
    </row>
    <row r="18" spans="1:14" s="141" customFormat="1" x14ac:dyDescent="0.25">
      <c r="A18" s="590" t="s">
        <v>590</v>
      </c>
      <c r="B18" s="591"/>
      <c r="C18" s="592"/>
      <c r="D18" s="364">
        <f>D22+D46+D62+D75+D98+D113</f>
        <v>94</v>
      </c>
      <c r="E18" s="364">
        <f t="shared" ref="E18:K18" si="8">+E22+E46+E62+E75+E98+E113</f>
        <v>89</v>
      </c>
      <c r="F18" s="364">
        <f t="shared" si="8"/>
        <v>85</v>
      </c>
      <c r="G18" s="364">
        <f t="shared" si="8"/>
        <v>90</v>
      </c>
      <c r="H18" s="364">
        <f t="shared" si="8"/>
        <v>86</v>
      </c>
      <c r="I18" s="364">
        <f t="shared" si="8"/>
        <v>91</v>
      </c>
      <c r="J18" s="364">
        <f t="shared" si="8"/>
        <v>83</v>
      </c>
      <c r="K18" s="364">
        <f t="shared" si="8"/>
        <v>88</v>
      </c>
    </row>
    <row r="19" spans="1:14" s="13" customFormat="1" ht="15.75" x14ac:dyDescent="0.25">
      <c r="A19" s="219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s="100" customFormat="1" ht="12.75" customHeight="1" x14ac:dyDescent="0.25">
      <c r="A20" s="36" t="s">
        <v>9</v>
      </c>
      <c r="B20" s="39"/>
      <c r="C20" s="39"/>
      <c r="D20" s="40"/>
      <c r="E20" s="555" t="s">
        <v>588</v>
      </c>
      <c r="F20" s="114"/>
      <c r="G20" s="555" t="s">
        <v>589</v>
      </c>
      <c r="H20" s="290"/>
      <c r="I20" s="290"/>
      <c r="J20" s="290"/>
      <c r="K20" s="114"/>
    </row>
    <row r="21" spans="1:14" s="141" customFormat="1" ht="38.25" x14ac:dyDescent="0.2">
      <c r="A21" s="602" t="s">
        <v>18</v>
      </c>
      <c r="B21" s="602" t="s">
        <v>20</v>
      </c>
      <c r="C21" s="602" t="s">
        <v>22</v>
      </c>
      <c r="D21" s="603" t="s">
        <v>4</v>
      </c>
      <c r="E21" s="672" t="s">
        <v>581</v>
      </c>
      <c r="F21" s="233" t="s">
        <v>582</v>
      </c>
      <c r="G21" s="233" t="s">
        <v>583</v>
      </c>
      <c r="H21" s="233" t="s">
        <v>584</v>
      </c>
      <c r="I21" s="233" t="s">
        <v>585</v>
      </c>
      <c r="J21" s="233" t="s">
        <v>586</v>
      </c>
      <c r="K21" s="233" t="s">
        <v>587</v>
      </c>
    </row>
    <row r="22" spans="1:14" s="141" customFormat="1" x14ac:dyDescent="0.25">
      <c r="A22" s="604" t="s">
        <v>590</v>
      </c>
      <c r="B22" s="661"/>
      <c r="C22" s="662"/>
      <c r="D22" s="605">
        <v>15</v>
      </c>
      <c r="E22" s="605">
        <v>15</v>
      </c>
      <c r="F22" s="605">
        <v>14</v>
      </c>
      <c r="G22" s="605">
        <v>15</v>
      </c>
      <c r="H22" s="605">
        <v>14</v>
      </c>
      <c r="I22" s="605">
        <v>15</v>
      </c>
      <c r="J22" s="605">
        <v>14</v>
      </c>
      <c r="K22" s="605">
        <v>14</v>
      </c>
    </row>
    <row r="23" spans="1:14" x14ac:dyDescent="0.25">
      <c r="A23" s="50" t="s">
        <v>27</v>
      </c>
      <c r="B23" s="50" t="s">
        <v>29</v>
      </c>
      <c r="C23" s="51" t="s">
        <v>31</v>
      </c>
      <c r="D23" s="78">
        <v>226</v>
      </c>
      <c r="E23" s="53" t="s">
        <v>557</v>
      </c>
      <c r="F23" s="53" t="s">
        <v>557</v>
      </c>
      <c r="G23" s="53" t="s">
        <v>34</v>
      </c>
      <c r="H23" s="53" t="s">
        <v>557</v>
      </c>
      <c r="I23" s="53" t="s">
        <v>34</v>
      </c>
      <c r="J23" s="53" t="s">
        <v>557</v>
      </c>
      <c r="K23" s="53" t="s">
        <v>557</v>
      </c>
    </row>
    <row r="24" spans="1:14" x14ac:dyDescent="0.25">
      <c r="A24" s="50" t="s">
        <v>35</v>
      </c>
      <c r="B24" s="50" t="s">
        <v>37</v>
      </c>
      <c r="C24" s="51" t="s">
        <v>31</v>
      </c>
      <c r="D24" s="78">
        <v>1212</v>
      </c>
      <c r="E24" s="53" t="s">
        <v>557</v>
      </c>
      <c r="F24" s="320" t="s">
        <v>514</v>
      </c>
      <c r="G24" s="53" t="s">
        <v>34</v>
      </c>
      <c r="H24" s="53" t="s">
        <v>557</v>
      </c>
      <c r="I24" s="53" t="s">
        <v>34</v>
      </c>
      <c r="J24" s="53" t="s">
        <v>557</v>
      </c>
      <c r="K24" s="53" t="s">
        <v>557</v>
      </c>
    </row>
    <row r="25" spans="1:14" x14ac:dyDescent="0.25">
      <c r="A25" s="50" t="s">
        <v>35</v>
      </c>
      <c r="B25" s="50" t="s">
        <v>42</v>
      </c>
      <c r="C25" s="51" t="s">
        <v>31</v>
      </c>
      <c r="D25" s="78">
        <v>1206</v>
      </c>
      <c r="E25" s="53" t="s">
        <v>557</v>
      </c>
      <c r="F25" s="53" t="s">
        <v>557</v>
      </c>
      <c r="G25" s="53" t="s">
        <v>34</v>
      </c>
      <c r="H25" s="53" t="s">
        <v>557</v>
      </c>
      <c r="I25" s="53" t="s">
        <v>34</v>
      </c>
      <c r="J25" s="53" t="s">
        <v>557</v>
      </c>
      <c r="K25" s="53" t="s">
        <v>557</v>
      </c>
    </row>
    <row r="26" spans="1:14" x14ac:dyDescent="0.25">
      <c r="A26" s="50" t="s">
        <v>35</v>
      </c>
      <c r="B26" s="50" t="s">
        <v>46</v>
      </c>
      <c r="C26" s="51" t="s">
        <v>31</v>
      </c>
      <c r="D26" s="78">
        <v>150</v>
      </c>
      <c r="E26" s="53" t="s">
        <v>557</v>
      </c>
      <c r="F26" s="53" t="s">
        <v>557</v>
      </c>
      <c r="G26" s="53" t="s">
        <v>34</v>
      </c>
      <c r="H26" s="53" t="s">
        <v>557</v>
      </c>
      <c r="I26" s="53" t="s">
        <v>34</v>
      </c>
      <c r="J26" s="53" t="s">
        <v>557</v>
      </c>
      <c r="K26" s="53" t="s">
        <v>557</v>
      </c>
    </row>
    <row r="27" spans="1:14" x14ac:dyDescent="0.25">
      <c r="A27" s="50" t="s">
        <v>49</v>
      </c>
      <c r="B27" s="50" t="s">
        <v>51</v>
      </c>
      <c r="C27" s="51" t="s">
        <v>31</v>
      </c>
      <c r="D27" s="78">
        <v>317</v>
      </c>
      <c r="E27" s="53" t="s">
        <v>2</v>
      </c>
      <c r="F27" s="53" t="s">
        <v>557</v>
      </c>
      <c r="G27" s="53" t="s">
        <v>34</v>
      </c>
      <c r="H27" s="53" t="s">
        <v>557</v>
      </c>
      <c r="I27" s="53" t="s">
        <v>34</v>
      </c>
      <c r="J27" s="53" t="s">
        <v>2</v>
      </c>
      <c r="K27" s="53" t="s">
        <v>557</v>
      </c>
    </row>
    <row r="28" spans="1:14" x14ac:dyDescent="0.25">
      <c r="A28" s="50" t="s">
        <v>55</v>
      </c>
      <c r="B28" s="50" t="s">
        <v>57</v>
      </c>
      <c r="C28" s="51" t="s">
        <v>31</v>
      </c>
      <c r="D28" s="78">
        <v>1112</v>
      </c>
      <c r="E28" s="53" t="s">
        <v>557</v>
      </c>
      <c r="F28" s="53" t="s">
        <v>2</v>
      </c>
      <c r="G28" s="53" t="s">
        <v>34</v>
      </c>
      <c r="H28" s="53" t="s">
        <v>557</v>
      </c>
      <c r="I28" s="53" t="s">
        <v>34</v>
      </c>
      <c r="J28" s="53" t="s">
        <v>557</v>
      </c>
      <c r="K28" s="53" t="s">
        <v>557</v>
      </c>
    </row>
    <row r="29" spans="1:14" x14ac:dyDescent="0.25">
      <c r="A29" s="50" t="s">
        <v>61</v>
      </c>
      <c r="B29" s="50" t="s">
        <v>63</v>
      </c>
      <c r="C29" s="51" t="s">
        <v>31</v>
      </c>
      <c r="D29" s="78">
        <v>846</v>
      </c>
      <c r="E29" s="53" t="s">
        <v>557</v>
      </c>
      <c r="F29" s="53" t="s">
        <v>557</v>
      </c>
      <c r="G29" s="53" t="s">
        <v>34</v>
      </c>
      <c r="H29" s="53" t="s">
        <v>557</v>
      </c>
      <c r="I29" s="53" t="s">
        <v>34</v>
      </c>
      <c r="J29" s="53" t="s">
        <v>557</v>
      </c>
      <c r="K29" s="53" t="s">
        <v>2</v>
      </c>
    </row>
    <row r="30" spans="1:14" x14ac:dyDescent="0.25">
      <c r="A30" s="50" t="s">
        <v>67</v>
      </c>
      <c r="B30" s="50" t="s">
        <v>69</v>
      </c>
      <c r="C30" s="51" t="s">
        <v>31</v>
      </c>
      <c r="D30" s="78">
        <v>604</v>
      </c>
      <c r="E30" s="53" t="s">
        <v>557</v>
      </c>
      <c r="F30" s="53" t="s">
        <v>557</v>
      </c>
      <c r="G30" s="53" t="s">
        <v>34</v>
      </c>
      <c r="H30" s="53" t="s">
        <v>557</v>
      </c>
      <c r="I30" s="53" t="s">
        <v>34</v>
      </c>
      <c r="J30" s="53" t="s">
        <v>557</v>
      </c>
      <c r="K30" s="53" t="s">
        <v>557</v>
      </c>
    </row>
    <row r="31" spans="1:14" x14ac:dyDescent="0.25">
      <c r="A31" s="50" t="s">
        <v>73</v>
      </c>
      <c r="B31" s="50" t="s">
        <v>75</v>
      </c>
      <c r="C31" s="51" t="s">
        <v>31</v>
      </c>
      <c r="D31" s="78">
        <v>276</v>
      </c>
      <c r="E31" s="53" t="s">
        <v>557</v>
      </c>
      <c r="F31" s="53" t="s">
        <v>557</v>
      </c>
      <c r="G31" s="53" t="s">
        <v>34</v>
      </c>
      <c r="H31" s="53" t="s">
        <v>2</v>
      </c>
      <c r="I31" s="53" t="s">
        <v>34</v>
      </c>
      <c r="J31" s="53" t="s">
        <v>557</v>
      </c>
      <c r="K31" s="53" t="s">
        <v>2</v>
      </c>
    </row>
    <row r="32" spans="1:14" x14ac:dyDescent="0.25">
      <c r="A32" s="50" t="s">
        <v>79</v>
      </c>
      <c r="B32" s="50" t="s">
        <v>81</v>
      </c>
      <c r="C32" s="51" t="s">
        <v>31</v>
      </c>
      <c r="D32" s="78">
        <v>1001</v>
      </c>
      <c r="E32" s="53" t="s">
        <v>557</v>
      </c>
      <c r="F32" s="53" t="s">
        <v>557</v>
      </c>
      <c r="G32" s="53" t="s">
        <v>34</v>
      </c>
      <c r="H32" s="53" t="s">
        <v>557</v>
      </c>
      <c r="I32" s="53" t="s">
        <v>34</v>
      </c>
      <c r="J32" s="53" t="s">
        <v>557</v>
      </c>
      <c r="K32" s="53" t="s">
        <v>2</v>
      </c>
    </row>
    <row r="33" spans="1:11" x14ac:dyDescent="0.25">
      <c r="A33" s="50" t="s">
        <v>85</v>
      </c>
      <c r="B33" s="50" t="s">
        <v>87</v>
      </c>
      <c r="C33" s="51" t="s">
        <v>31</v>
      </c>
      <c r="D33" s="78">
        <v>150</v>
      </c>
      <c r="E33" s="53" t="s">
        <v>557</v>
      </c>
      <c r="F33" s="53" t="s">
        <v>2</v>
      </c>
      <c r="G33" s="53" t="s">
        <v>34</v>
      </c>
      <c r="H33" s="53" t="s">
        <v>557</v>
      </c>
      <c r="I33" s="53" t="s">
        <v>34</v>
      </c>
      <c r="J33" s="53" t="s">
        <v>557</v>
      </c>
      <c r="K33" s="53" t="s">
        <v>557</v>
      </c>
    </row>
    <row r="34" spans="1:11" x14ac:dyDescent="0.25">
      <c r="A34" s="50" t="s">
        <v>91</v>
      </c>
      <c r="B34" s="50" t="s">
        <v>93</v>
      </c>
      <c r="C34" s="51" t="s">
        <v>31</v>
      </c>
      <c r="D34" s="78">
        <v>771</v>
      </c>
      <c r="E34" s="295" t="s">
        <v>557</v>
      </c>
      <c r="F34" s="295" t="s">
        <v>2</v>
      </c>
      <c r="G34" s="295" t="s">
        <v>34</v>
      </c>
      <c r="H34" s="684" t="s">
        <v>514</v>
      </c>
      <c r="I34" s="295" t="s">
        <v>34</v>
      </c>
      <c r="J34" s="684" t="s">
        <v>514</v>
      </c>
      <c r="K34" s="684" t="s">
        <v>514</v>
      </c>
    </row>
    <row r="35" spans="1:11" x14ac:dyDescent="0.25">
      <c r="A35" s="50" t="s">
        <v>97</v>
      </c>
      <c r="B35" s="50" t="s">
        <v>99</v>
      </c>
      <c r="C35" s="51" t="s">
        <v>31</v>
      </c>
      <c r="D35" s="78">
        <v>230</v>
      </c>
      <c r="E35" s="53" t="s">
        <v>557</v>
      </c>
      <c r="F35" s="53" t="s">
        <v>557</v>
      </c>
      <c r="G35" s="53" t="s">
        <v>34</v>
      </c>
      <c r="H35" s="53" t="s">
        <v>557</v>
      </c>
      <c r="I35" s="53" t="s">
        <v>34</v>
      </c>
      <c r="J35" s="53" t="s">
        <v>557</v>
      </c>
      <c r="K35" s="53" t="s">
        <v>557</v>
      </c>
    </row>
    <row r="36" spans="1:11" x14ac:dyDescent="0.25">
      <c r="A36" s="50" t="s">
        <v>103</v>
      </c>
      <c r="B36" s="50" t="s">
        <v>105</v>
      </c>
      <c r="C36" s="51" t="s">
        <v>31</v>
      </c>
      <c r="D36" s="78">
        <v>339</v>
      </c>
      <c r="E36" s="53" t="s">
        <v>557</v>
      </c>
      <c r="F36" s="53" t="s">
        <v>557</v>
      </c>
      <c r="G36" s="53" t="s">
        <v>34</v>
      </c>
      <c r="H36" s="53" t="s">
        <v>557</v>
      </c>
      <c r="I36" s="53" t="s">
        <v>34</v>
      </c>
      <c r="J36" s="53" t="s">
        <v>557</v>
      </c>
      <c r="K36" s="53" t="s">
        <v>557</v>
      </c>
    </row>
    <row r="37" spans="1:11" x14ac:dyDescent="0.25">
      <c r="A37" s="50" t="s">
        <v>109</v>
      </c>
      <c r="B37" s="50" t="s">
        <v>111</v>
      </c>
      <c r="C37" s="51" t="s">
        <v>31</v>
      </c>
      <c r="D37" s="78">
        <v>236</v>
      </c>
      <c r="E37" s="53" t="s">
        <v>557</v>
      </c>
      <c r="F37" s="53" t="s">
        <v>2</v>
      </c>
      <c r="G37" s="53" t="s">
        <v>34</v>
      </c>
      <c r="H37" s="53" t="s">
        <v>557</v>
      </c>
      <c r="I37" s="53" t="s">
        <v>34</v>
      </c>
      <c r="J37" s="53" t="s">
        <v>2</v>
      </c>
      <c r="K37" s="53" t="s">
        <v>2</v>
      </c>
    </row>
    <row r="38" spans="1:11" s="410" customFormat="1" ht="12.75" x14ac:dyDescent="0.2">
      <c r="A38" s="610"/>
      <c r="B38" s="611"/>
      <c r="C38" s="612" t="s">
        <v>6</v>
      </c>
      <c r="D38" s="613">
        <f>SUM(D23:D37)</f>
        <v>8676</v>
      </c>
      <c r="E38" s="614">
        <v>14</v>
      </c>
      <c r="F38" s="614">
        <v>10</v>
      </c>
      <c r="G38" s="614">
        <v>15</v>
      </c>
      <c r="H38" s="614">
        <v>13</v>
      </c>
      <c r="I38" s="614">
        <v>15</v>
      </c>
      <c r="J38" s="614">
        <v>12</v>
      </c>
      <c r="K38" s="614">
        <v>10</v>
      </c>
    </row>
    <row r="39" spans="1:11" s="410" customFormat="1" ht="12.75" x14ac:dyDescent="0.2">
      <c r="A39" s="616"/>
      <c r="B39" s="617"/>
      <c r="C39" s="618" t="s">
        <v>7</v>
      </c>
      <c r="D39" s="613">
        <f>AVERAGE(D23:D37)</f>
        <v>578.4</v>
      </c>
      <c r="E39" s="614" t="s">
        <v>2</v>
      </c>
      <c r="F39" s="614"/>
      <c r="G39" s="614"/>
      <c r="H39" s="614"/>
      <c r="I39" s="614"/>
      <c r="J39" s="614"/>
      <c r="K39" s="614"/>
    </row>
    <row r="40" spans="1:11" s="410" customFormat="1" ht="12.75" x14ac:dyDescent="0.2">
      <c r="A40" s="616"/>
      <c r="B40" s="617"/>
      <c r="C40" s="618" t="s">
        <v>8</v>
      </c>
      <c r="D40" s="613">
        <f>MEDIAN(D23:D37)</f>
        <v>339</v>
      </c>
      <c r="E40" s="614"/>
      <c r="F40" s="614"/>
      <c r="G40" s="614"/>
      <c r="H40" s="614"/>
      <c r="I40" s="614"/>
      <c r="J40" s="614"/>
      <c r="K40" s="614"/>
    </row>
    <row r="41" spans="1:11" s="419" customFormat="1" ht="12.75" x14ac:dyDescent="0.2">
      <c r="A41" s="620"/>
      <c r="B41" s="621"/>
      <c r="C41" s="618" t="s">
        <v>482</v>
      </c>
      <c r="D41" s="622"/>
      <c r="E41" s="623">
        <f t="shared" ref="E41:K41" si="9">+E38/E22</f>
        <v>0.93333333333333335</v>
      </c>
      <c r="F41" s="623">
        <f t="shared" si="9"/>
        <v>0.7142857142857143</v>
      </c>
      <c r="G41" s="623">
        <f t="shared" si="9"/>
        <v>1</v>
      </c>
      <c r="H41" s="623">
        <f t="shared" si="9"/>
        <v>0.9285714285714286</v>
      </c>
      <c r="I41" s="623">
        <f t="shared" si="9"/>
        <v>1</v>
      </c>
      <c r="J41" s="623">
        <f t="shared" si="9"/>
        <v>0.8571428571428571</v>
      </c>
      <c r="K41" s="623">
        <f t="shared" si="9"/>
        <v>0.7142857142857143</v>
      </c>
    </row>
    <row r="42" spans="1:11" x14ac:dyDescent="0.25">
      <c r="B42" s="187"/>
      <c r="C42" s="69"/>
      <c r="D42" s="73"/>
    </row>
    <row r="43" spans="1:11" x14ac:dyDescent="0.25">
      <c r="B43" s="187"/>
      <c r="C43" s="69"/>
      <c r="D43" s="73"/>
    </row>
    <row r="44" spans="1:11" s="100" customFormat="1" ht="12.75" customHeight="1" x14ac:dyDescent="0.25">
      <c r="A44" s="36" t="s">
        <v>10</v>
      </c>
      <c r="B44" s="39"/>
      <c r="C44" s="39"/>
      <c r="D44" s="40"/>
      <c r="E44" s="555" t="s">
        <v>588</v>
      </c>
      <c r="F44" s="114"/>
      <c r="G44" s="555" t="s">
        <v>589</v>
      </c>
      <c r="H44" s="290"/>
      <c r="I44" s="290"/>
      <c r="J44" s="290"/>
      <c r="K44" s="114"/>
    </row>
    <row r="45" spans="1:11" s="141" customFormat="1" ht="38.25" x14ac:dyDescent="0.2">
      <c r="A45" s="602" t="s">
        <v>18</v>
      </c>
      <c r="B45" s="602" t="s">
        <v>20</v>
      </c>
      <c r="C45" s="602" t="s">
        <v>22</v>
      </c>
      <c r="D45" s="603" t="s">
        <v>4</v>
      </c>
      <c r="E45" s="672" t="s">
        <v>581</v>
      </c>
      <c r="F45" s="233" t="s">
        <v>582</v>
      </c>
      <c r="G45" s="233" t="s">
        <v>583</v>
      </c>
      <c r="H45" s="233" t="s">
        <v>584</v>
      </c>
      <c r="I45" s="233" t="s">
        <v>585</v>
      </c>
      <c r="J45" s="233" t="s">
        <v>586</v>
      </c>
      <c r="K45" s="233" t="s">
        <v>587</v>
      </c>
    </row>
    <row r="46" spans="1:11" s="141" customFormat="1" x14ac:dyDescent="0.25">
      <c r="A46" s="604" t="s">
        <v>590</v>
      </c>
      <c r="B46" s="661"/>
      <c r="C46" s="662"/>
      <c r="D46" s="605">
        <v>7</v>
      </c>
      <c r="E46" s="605">
        <v>7</v>
      </c>
      <c r="F46" s="605">
        <v>7</v>
      </c>
      <c r="G46" s="605">
        <v>7</v>
      </c>
      <c r="H46" s="605">
        <v>7</v>
      </c>
      <c r="I46" s="605">
        <v>7</v>
      </c>
      <c r="J46" s="605">
        <v>7</v>
      </c>
      <c r="K46" s="605">
        <v>7</v>
      </c>
    </row>
    <row r="47" spans="1:11" x14ac:dyDescent="0.25">
      <c r="A47" s="50" t="s">
        <v>116</v>
      </c>
      <c r="B47" s="50" t="s">
        <v>118</v>
      </c>
      <c r="C47" s="51" t="s">
        <v>120</v>
      </c>
      <c r="D47" s="78">
        <v>307</v>
      </c>
      <c r="E47" s="53" t="s">
        <v>2</v>
      </c>
      <c r="F47" s="53" t="s">
        <v>2</v>
      </c>
      <c r="G47" s="53" t="s">
        <v>34</v>
      </c>
      <c r="H47" s="53" t="s">
        <v>34</v>
      </c>
      <c r="I47" s="53" t="s">
        <v>34</v>
      </c>
      <c r="J47" s="53" t="s">
        <v>2</v>
      </c>
      <c r="K47" s="53" t="s">
        <v>2</v>
      </c>
    </row>
    <row r="48" spans="1:11" x14ac:dyDescent="0.25">
      <c r="A48" s="50" t="s">
        <v>116</v>
      </c>
      <c r="B48" s="50" t="s">
        <v>124</v>
      </c>
      <c r="C48" s="51" t="s">
        <v>120</v>
      </c>
      <c r="D48" s="78">
        <v>189</v>
      </c>
      <c r="E48" s="53" t="s">
        <v>2</v>
      </c>
      <c r="F48" s="53" t="s">
        <v>2</v>
      </c>
      <c r="G48" s="53" t="s">
        <v>34</v>
      </c>
      <c r="H48" s="53" t="s">
        <v>34</v>
      </c>
      <c r="I48" s="53" t="s">
        <v>34</v>
      </c>
      <c r="J48" s="53" t="s">
        <v>2</v>
      </c>
      <c r="K48" s="53"/>
    </row>
    <row r="49" spans="1:11" x14ac:dyDescent="0.25">
      <c r="A49" s="50" t="s">
        <v>128</v>
      </c>
      <c r="B49" s="50" t="s">
        <v>130</v>
      </c>
      <c r="C49" s="51" t="s">
        <v>120</v>
      </c>
      <c r="D49" s="78">
        <v>192</v>
      </c>
      <c r="E49" s="53" t="s">
        <v>2</v>
      </c>
      <c r="F49" s="53" t="s">
        <v>34</v>
      </c>
      <c r="G49" s="53" t="s">
        <v>34</v>
      </c>
      <c r="H49" s="53" t="s">
        <v>2</v>
      </c>
      <c r="I49" s="53" t="s">
        <v>2</v>
      </c>
      <c r="J49" s="53" t="s">
        <v>2</v>
      </c>
      <c r="K49" s="53"/>
    </row>
    <row r="50" spans="1:11" x14ac:dyDescent="0.25">
      <c r="A50" s="50" t="s">
        <v>134</v>
      </c>
      <c r="B50" s="50" t="s">
        <v>136</v>
      </c>
      <c r="C50" s="51" t="s">
        <v>138</v>
      </c>
      <c r="D50" s="78">
        <v>240</v>
      </c>
      <c r="E50" s="53" t="s">
        <v>34</v>
      </c>
      <c r="F50" s="53" t="s">
        <v>34</v>
      </c>
      <c r="G50" s="53" t="s">
        <v>34</v>
      </c>
      <c r="H50" s="53" t="s">
        <v>2</v>
      </c>
      <c r="I50" s="53" t="s">
        <v>34</v>
      </c>
      <c r="J50" s="53" t="s">
        <v>34</v>
      </c>
      <c r="K50" s="53" t="s">
        <v>34</v>
      </c>
    </row>
    <row r="51" spans="1:11" x14ac:dyDescent="0.25">
      <c r="A51" s="50" t="s">
        <v>73</v>
      </c>
      <c r="B51" s="50" t="s">
        <v>142</v>
      </c>
      <c r="C51" s="51" t="s">
        <v>138</v>
      </c>
      <c r="D51" s="78">
        <v>303</v>
      </c>
      <c r="E51" s="53" t="s">
        <v>34</v>
      </c>
      <c r="F51" s="53" t="s">
        <v>2</v>
      </c>
      <c r="G51" s="53" t="s">
        <v>34</v>
      </c>
      <c r="H51" s="53" t="s">
        <v>34</v>
      </c>
      <c r="I51" s="53" t="s">
        <v>34</v>
      </c>
      <c r="J51" s="53" t="s">
        <v>2</v>
      </c>
      <c r="K51" s="53"/>
    </row>
    <row r="52" spans="1:11" x14ac:dyDescent="0.25">
      <c r="A52" s="50" t="s">
        <v>61</v>
      </c>
      <c r="B52" s="50" t="s">
        <v>153</v>
      </c>
      <c r="C52" s="51" t="s">
        <v>120</v>
      </c>
      <c r="D52" s="78">
        <v>98</v>
      </c>
      <c r="E52" s="53" t="s">
        <v>34</v>
      </c>
      <c r="F52" s="53" t="s">
        <v>34</v>
      </c>
      <c r="G52" s="53" t="s">
        <v>34</v>
      </c>
      <c r="H52" s="53" t="s">
        <v>34</v>
      </c>
      <c r="I52" s="53" t="s">
        <v>34</v>
      </c>
      <c r="J52" s="53" t="s">
        <v>2</v>
      </c>
      <c r="K52" s="53" t="s">
        <v>2</v>
      </c>
    </row>
    <row r="53" spans="1:11" x14ac:dyDescent="0.25">
      <c r="A53" s="50" t="s">
        <v>146</v>
      </c>
      <c r="B53" s="50" t="s">
        <v>148</v>
      </c>
      <c r="C53" s="51" t="s">
        <v>138</v>
      </c>
      <c r="D53" s="78">
        <v>139</v>
      </c>
      <c r="E53" s="53" t="s">
        <v>34</v>
      </c>
      <c r="F53" s="53" t="s">
        <v>2</v>
      </c>
      <c r="G53" s="53" t="s">
        <v>34</v>
      </c>
      <c r="H53" s="53" t="s">
        <v>34</v>
      </c>
      <c r="I53" s="53" t="s">
        <v>34</v>
      </c>
      <c r="J53" s="53" t="s">
        <v>34</v>
      </c>
      <c r="K53" s="53" t="s">
        <v>2</v>
      </c>
    </row>
    <row r="54" spans="1:11" s="410" customFormat="1" ht="12.75" x14ac:dyDescent="0.2">
      <c r="A54" s="610"/>
      <c r="B54" s="611"/>
      <c r="C54" s="625" t="s">
        <v>6</v>
      </c>
      <c r="D54" s="613">
        <f>SUM(D47:D53)</f>
        <v>1468</v>
      </c>
      <c r="E54" s="614">
        <v>4</v>
      </c>
      <c r="F54" s="614">
        <v>3</v>
      </c>
      <c r="G54" s="614">
        <v>7</v>
      </c>
      <c r="H54" s="614">
        <v>4</v>
      </c>
      <c r="I54" s="614">
        <v>6</v>
      </c>
      <c r="J54" s="614">
        <v>2</v>
      </c>
      <c r="K54" s="614">
        <v>6</v>
      </c>
    </row>
    <row r="55" spans="1:11" s="410" customFormat="1" ht="12.75" x14ac:dyDescent="0.2">
      <c r="A55" s="616"/>
      <c r="B55" s="617"/>
      <c r="C55" s="618" t="s">
        <v>7</v>
      </c>
      <c r="D55" s="613">
        <f>AVERAGE(D47:D53)</f>
        <v>209.71428571428572</v>
      </c>
      <c r="E55" s="614"/>
      <c r="F55" s="614"/>
      <c r="G55" s="614"/>
      <c r="H55" s="614"/>
      <c r="I55" s="614"/>
      <c r="J55" s="614"/>
      <c r="K55" s="614"/>
    </row>
    <row r="56" spans="1:11" s="410" customFormat="1" ht="12.75" x14ac:dyDescent="0.2">
      <c r="A56" s="616"/>
      <c r="B56" s="617"/>
      <c r="C56" s="618" t="s">
        <v>8</v>
      </c>
      <c r="D56" s="613">
        <f>MEDIAN(D47:D53)</f>
        <v>192</v>
      </c>
      <c r="E56" s="614"/>
      <c r="F56" s="614"/>
      <c r="G56" s="614"/>
      <c r="H56" s="614"/>
      <c r="I56" s="614"/>
      <c r="J56" s="614"/>
      <c r="K56" s="614"/>
    </row>
    <row r="57" spans="1:11" s="419" customFormat="1" ht="12.75" x14ac:dyDescent="0.2">
      <c r="A57" s="620"/>
      <c r="B57" s="621"/>
      <c r="C57" s="618" t="s">
        <v>482</v>
      </c>
      <c r="D57" s="622"/>
      <c r="E57" s="623">
        <f t="shared" ref="E57:K57" si="10">+E54/E46</f>
        <v>0.5714285714285714</v>
      </c>
      <c r="F57" s="623">
        <f t="shared" si="10"/>
        <v>0.42857142857142855</v>
      </c>
      <c r="G57" s="623">
        <f t="shared" si="10"/>
        <v>1</v>
      </c>
      <c r="H57" s="623">
        <f t="shared" si="10"/>
        <v>0.5714285714285714</v>
      </c>
      <c r="I57" s="623">
        <f t="shared" si="10"/>
        <v>0.8571428571428571</v>
      </c>
      <c r="J57" s="623">
        <f t="shared" si="10"/>
        <v>0.2857142857142857</v>
      </c>
      <c r="K57" s="623">
        <f t="shared" si="10"/>
        <v>0.8571428571428571</v>
      </c>
    </row>
    <row r="58" spans="1:11" x14ac:dyDescent="0.25">
      <c r="B58" s="187"/>
      <c r="C58" s="69"/>
      <c r="D58" s="73"/>
    </row>
    <row r="59" spans="1:11" x14ac:dyDescent="0.25">
      <c r="B59" s="187"/>
      <c r="C59" s="69"/>
      <c r="D59" s="73"/>
    </row>
    <row r="60" spans="1:11" s="100" customFormat="1" ht="12.75" customHeight="1" x14ac:dyDescent="0.25">
      <c r="A60" s="36" t="s">
        <v>11</v>
      </c>
      <c r="B60" s="39"/>
      <c r="C60" s="39"/>
      <c r="D60" s="40"/>
      <c r="E60" s="555" t="s">
        <v>588</v>
      </c>
      <c r="F60" s="114"/>
      <c r="G60" s="555" t="s">
        <v>589</v>
      </c>
      <c r="H60" s="290"/>
      <c r="I60" s="290"/>
      <c r="J60" s="290"/>
      <c r="K60" s="114"/>
    </row>
    <row r="61" spans="1:11" s="141" customFormat="1" ht="38.25" x14ac:dyDescent="0.2">
      <c r="A61" s="602" t="s">
        <v>18</v>
      </c>
      <c r="B61" s="602" t="s">
        <v>20</v>
      </c>
      <c r="C61" s="602" t="s">
        <v>22</v>
      </c>
      <c r="D61" s="603" t="s">
        <v>4</v>
      </c>
      <c r="E61" s="672" t="s">
        <v>581</v>
      </c>
      <c r="F61" s="233" t="s">
        <v>582</v>
      </c>
      <c r="G61" s="233" t="s">
        <v>583</v>
      </c>
      <c r="H61" s="233" t="s">
        <v>584</v>
      </c>
      <c r="I61" s="233" t="s">
        <v>585</v>
      </c>
      <c r="J61" s="233" t="s">
        <v>586</v>
      </c>
      <c r="K61" s="233" t="s">
        <v>587</v>
      </c>
    </row>
    <row r="62" spans="1:11" s="141" customFormat="1" x14ac:dyDescent="0.25">
      <c r="A62" s="604" t="s">
        <v>590</v>
      </c>
      <c r="B62" s="661"/>
      <c r="C62" s="662"/>
      <c r="D62" s="605">
        <v>4</v>
      </c>
      <c r="E62" s="605">
        <v>4</v>
      </c>
      <c r="F62" s="605">
        <v>4</v>
      </c>
      <c r="G62" s="605">
        <v>4</v>
      </c>
      <c r="H62" s="605">
        <v>4</v>
      </c>
      <c r="I62" s="605">
        <v>4</v>
      </c>
      <c r="J62" s="605">
        <v>4</v>
      </c>
      <c r="K62" s="605">
        <v>4</v>
      </c>
    </row>
    <row r="63" spans="1:11" x14ac:dyDescent="0.25">
      <c r="A63" s="50" t="s">
        <v>157</v>
      </c>
      <c r="B63" s="50" t="s">
        <v>159</v>
      </c>
      <c r="C63" s="95" t="s">
        <v>161</v>
      </c>
      <c r="D63" s="78">
        <v>168</v>
      </c>
      <c r="E63" s="53" t="s">
        <v>34</v>
      </c>
      <c r="F63" s="53" t="s">
        <v>34</v>
      </c>
      <c r="G63" s="53" t="s">
        <v>34</v>
      </c>
      <c r="H63" s="53" t="s">
        <v>34</v>
      </c>
      <c r="I63" s="53" t="s">
        <v>34</v>
      </c>
      <c r="J63" s="53" t="s">
        <v>34</v>
      </c>
      <c r="K63" s="53" t="s">
        <v>34</v>
      </c>
    </row>
    <row r="64" spans="1:11" x14ac:dyDescent="0.25">
      <c r="A64" s="50" t="s">
        <v>164</v>
      </c>
      <c r="B64" s="50" t="s">
        <v>166</v>
      </c>
      <c r="C64" s="95" t="s">
        <v>161</v>
      </c>
      <c r="D64" s="78">
        <v>121</v>
      </c>
      <c r="E64" s="53" t="s">
        <v>2</v>
      </c>
      <c r="F64" s="53" t="s">
        <v>2</v>
      </c>
      <c r="G64" s="53" t="s">
        <v>34</v>
      </c>
      <c r="H64" s="53" t="s">
        <v>34</v>
      </c>
      <c r="I64" s="53" t="s">
        <v>34</v>
      </c>
      <c r="J64" s="53" t="s">
        <v>34</v>
      </c>
      <c r="K64" s="53" t="s">
        <v>34</v>
      </c>
    </row>
    <row r="65" spans="1:11" x14ac:dyDescent="0.25">
      <c r="A65" s="50" t="s">
        <v>170</v>
      </c>
      <c r="B65" s="50" t="s">
        <v>172</v>
      </c>
      <c r="C65" s="95" t="s">
        <v>161</v>
      </c>
      <c r="D65" s="78">
        <v>394</v>
      </c>
      <c r="E65" s="53" t="s">
        <v>34</v>
      </c>
      <c r="F65" s="53" t="s">
        <v>34</v>
      </c>
      <c r="G65" s="53" t="s">
        <v>34</v>
      </c>
      <c r="H65" s="53" t="s">
        <v>34</v>
      </c>
      <c r="I65" s="53" t="s">
        <v>34</v>
      </c>
      <c r="J65" s="53" t="s">
        <v>34</v>
      </c>
      <c r="K65" s="53" t="s">
        <v>34</v>
      </c>
    </row>
    <row r="66" spans="1:11" x14ac:dyDescent="0.25">
      <c r="A66" s="50" t="s">
        <v>176</v>
      </c>
      <c r="B66" s="50" t="s">
        <v>178</v>
      </c>
      <c r="C66" s="95" t="s">
        <v>161</v>
      </c>
      <c r="D66" s="78">
        <v>291</v>
      </c>
      <c r="E66" s="53" t="s">
        <v>34</v>
      </c>
      <c r="F66" s="53" t="s">
        <v>34</v>
      </c>
      <c r="G66" s="53" t="s">
        <v>34</v>
      </c>
      <c r="H66" s="53" t="s">
        <v>34</v>
      </c>
      <c r="I66" s="53" t="s">
        <v>34</v>
      </c>
      <c r="J66" s="53" t="s">
        <v>34</v>
      </c>
      <c r="K66" s="53" t="s">
        <v>34</v>
      </c>
    </row>
    <row r="67" spans="1:11" s="410" customFormat="1" ht="12.75" x14ac:dyDescent="0.2">
      <c r="A67" s="610"/>
      <c r="B67" s="611"/>
      <c r="C67" s="612" t="s">
        <v>6</v>
      </c>
      <c r="D67" s="613">
        <f>SUM(D63:D66)</f>
        <v>974</v>
      </c>
      <c r="E67" s="614">
        <v>3</v>
      </c>
      <c r="F67" s="614">
        <v>3</v>
      </c>
      <c r="G67" s="614">
        <v>4</v>
      </c>
      <c r="H67" s="614">
        <v>4</v>
      </c>
      <c r="I67" s="614">
        <v>4</v>
      </c>
      <c r="J67" s="614">
        <v>4</v>
      </c>
      <c r="K67" s="614">
        <v>4</v>
      </c>
    </row>
    <row r="68" spans="1:11" s="410" customFormat="1" ht="12.75" x14ac:dyDescent="0.2">
      <c r="A68" s="616"/>
      <c r="B68" s="617"/>
      <c r="C68" s="618" t="s">
        <v>7</v>
      </c>
      <c r="D68" s="613">
        <f>AVERAGE(D63:D66)</f>
        <v>243.5</v>
      </c>
      <c r="E68" s="614"/>
      <c r="F68" s="614"/>
      <c r="G68" s="614"/>
      <c r="H68" s="614"/>
      <c r="I68" s="614"/>
      <c r="J68" s="614"/>
      <c r="K68" s="614"/>
    </row>
    <row r="69" spans="1:11" s="410" customFormat="1" ht="12.75" x14ac:dyDescent="0.2">
      <c r="A69" s="616"/>
      <c r="B69" s="617"/>
      <c r="C69" s="618" t="s">
        <v>8</v>
      </c>
      <c r="D69" s="613">
        <f>MEDIAN(D63:D66)</f>
        <v>229.5</v>
      </c>
      <c r="E69" s="614"/>
      <c r="F69" s="614"/>
      <c r="G69" s="614"/>
      <c r="H69" s="614"/>
      <c r="I69" s="614"/>
      <c r="J69" s="614"/>
      <c r="K69" s="614"/>
    </row>
    <row r="70" spans="1:11" s="419" customFormat="1" ht="12.75" x14ac:dyDescent="0.2">
      <c r="A70" s="620"/>
      <c r="B70" s="621"/>
      <c r="C70" s="618" t="s">
        <v>482</v>
      </c>
      <c r="D70" s="622"/>
      <c r="E70" s="623">
        <f t="shared" ref="E70:K70" si="11">+E67/E62</f>
        <v>0.75</v>
      </c>
      <c r="F70" s="623">
        <f t="shared" si="11"/>
        <v>0.75</v>
      </c>
      <c r="G70" s="623">
        <f t="shared" si="11"/>
        <v>1</v>
      </c>
      <c r="H70" s="623">
        <f t="shared" si="11"/>
        <v>1</v>
      </c>
      <c r="I70" s="623">
        <f t="shared" si="11"/>
        <v>1</v>
      </c>
      <c r="J70" s="623">
        <f t="shared" si="11"/>
        <v>1</v>
      </c>
      <c r="K70" s="623">
        <f t="shared" si="11"/>
        <v>1</v>
      </c>
    </row>
    <row r="71" spans="1:11" x14ac:dyDescent="0.25">
      <c r="B71" s="187"/>
      <c r="C71" s="69"/>
      <c r="D71" s="73"/>
    </row>
    <row r="72" spans="1:11" x14ac:dyDescent="0.25">
      <c r="B72" s="187"/>
      <c r="C72" s="69"/>
      <c r="D72" s="73"/>
    </row>
    <row r="73" spans="1:11" s="100" customFormat="1" ht="12.75" customHeight="1" x14ac:dyDescent="0.25">
      <c r="A73" s="36" t="s">
        <v>12</v>
      </c>
      <c r="B73" s="39"/>
      <c r="C73" s="39"/>
      <c r="D73" s="40"/>
      <c r="E73" s="555" t="s">
        <v>588</v>
      </c>
      <c r="F73" s="114"/>
      <c r="G73" s="555" t="s">
        <v>589</v>
      </c>
      <c r="H73" s="290"/>
      <c r="I73" s="290"/>
      <c r="J73" s="290"/>
      <c r="K73" s="114"/>
    </row>
    <row r="74" spans="1:11" s="141" customFormat="1" ht="38.25" x14ac:dyDescent="0.2">
      <c r="A74" s="602" t="s">
        <v>18</v>
      </c>
      <c r="B74" s="602" t="s">
        <v>20</v>
      </c>
      <c r="C74" s="602" t="s">
        <v>22</v>
      </c>
      <c r="D74" s="603" t="s">
        <v>4</v>
      </c>
      <c r="E74" s="672" t="s">
        <v>581</v>
      </c>
      <c r="F74" s="233" t="s">
        <v>582</v>
      </c>
      <c r="G74" s="233" t="s">
        <v>583</v>
      </c>
      <c r="H74" s="233" t="s">
        <v>584</v>
      </c>
      <c r="I74" s="233" t="s">
        <v>585</v>
      </c>
      <c r="J74" s="233" t="s">
        <v>586</v>
      </c>
      <c r="K74" s="233" t="s">
        <v>587</v>
      </c>
    </row>
    <row r="75" spans="1:11" s="141" customFormat="1" x14ac:dyDescent="0.25">
      <c r="A75" s="604" t="s">
        <v>590</v>
      </c>
      <c r="B75" s="661"/>
      <c r="C75" s="662"/>
      <c r="D75" s="605">
        <v>14</v>
      </c>
      <c r="E75" s="605">
        <v>14</v>
      </c>
      <c r="F75" s="605">
        <v>14</v>
      </c>
      <c r="G75" s="605">
        <v>13</v>
      </c>
      <c r="H75" s="605">
        <v>14</v>
      </c>
      <c r="I75" s="605">
        <v>14</v>
      </c>
      <c r="J75" s="605">
        <v>12</v>
      </c>
      <c r="K75" s="605">
        <v>14</v>
      </c>
    </row>
    <row r="76" spans="1:11" x14ac:dyDescent="0.25">
      <c r="A76" s="50" t="s">
        <v>27</v>
      </c>
      <c r="B76" s="50" t="s">
        <v>184</v>
      </c>
      <c r="C76" s="94" t="s">
        <v>185</v>
      </c>
      <c r="D76" s="78">
        <v>173</v>
      </c>
      <c r="E76" s="53" t="s">
        <v>34</v>
      </c>
      <c r="F76" s="53" t="s">
        <v>34</v>
      </c>
      <c r="G76" s="53" t="s">
        <v>34</v>
      </c>
      <c r="H76" s="53" t="s">
        <v>34</v>
      </c>
      <c r="I76" s="53" t="s">
        <v>34</v>
      </c>
      <c r="J76" s="53" t="s">
        <v>34</v>
      </c>
      <c r="K76" s="53" t="s">
        <v>34</v>
      </c>
    </row>
    <row r="77" spans="1:11" x14ac:dyDescent="0.25">
      <c r="A77" s="50" t="s">
        <v>35</v>
      </c>
      <c r="B77" s="50" t="s">
        <v>189</v>
      </c>
      <c r="C77" s="94" t="s">
        <v>190</v>
      </c>
      <c r="D77" s="78">
        <v>589</v>
      </c>
      <c r="E77" s="53" t="s">
        <v>34</v>
      </c>
      <c r="F77" s="53" t="s">
        <v>34</v>
      </c>
      <c r="G77" s="53" t="s">
        <v>34</v>
      </c>
      <c r="H77" s="53" t="s">
        <v>34</v>
      </c>
      <c r="I77" s="53" t="s">
        <v>34</v>
      </c>
      <c r="J77" s="53" t="s">
        <v>34</v>
      </c>
      <c r="K77" s="53" t="s">
        <v>34</v>
      </c>
    </row>
    <row r="78" spans="1:11" x14ac:dyDescent="0.25">
      <c r="A78" s="50" t="s">
        <v>35</v>
      </c>
      <c r="B78" s="50" t="s">
        <v>194</v>
      </c>
      <c r="C78" s="94" t="s">
        <v>190</v>
      </c>
      <c r="D78" s="78">
        <v>667</v>
      </c>
      <c r="E78" s="53" t="s">
        <v>34</v>
      </c>
      <c r="F78" s="53" t="s">
        <v>34</v>
      </c>
      <c r="G78" s="53" t="s">
        <v>34</v>
      </c>
      <c r="H78" s="53" t="s">
        <v>34</v>
      </c>
      <c r="I78" s="53" t="s">
        <v>34</v>
      </c>
      <c r="J78" s="53" t="s">
        <v>34</v>
      </c>
      <c r="K78" s="53" t="s">
        <v>34</v>
      </c>
    </row>
    <row r="79" spans="1:11" x14ac:dyDescent="0.25">
      <c r="A79" s="50" t="s">
        <v>197</v>
      </c>
      <c r="B79" s="50" t="s">
        <v>199</v>
      </c>
      <c r="C79" s="94" t="s">
        <v>185</v>
      </c>
      <c r="D79" s="78">
        <v>308</v>
      </c>
      <c r="E79" s="53" t="s">
        <v>2</v>
      </c>
      <c r="F79" s="53" t="s">
        <v>2</v>
      </c>
      <c r="G79" s="53" t="s">
        <v>34</v>
      </c>
      <c r="H79" s="53" t="s">
        <v>2</v>
      </c>
      <c r="I79" s="53" t="s">
        <v>2</v>
      </c>
      <c r="J79" s="53" t="s">
        <v>2</v>
      </c>
      <c r="K79" s="53" t="s">
        <v>2</v>
      </c>
    </row>
    <row r="80" spans="1:11" x14ac:dyDescent="0.25">
      <c r="A80" s="50" t="s">
        <v>203</v>
      </c>
      <c r="B80" s="50" t="s">
        <v>205</v>
      </c>
      <c r="C80" s="94" t="s">
        <v>185</v>
      </c>
      <c r="D80" s="78">
        <v>324</v>
      </c>
      <c r="E80" s="53" t="s">
        <v>34</v>
      </c>
      <c r="F80" s="53" t="s">
        <v>34</v>
      </c>
      <c r="G80" s="53" t="s">
        <v>34</v>
      </c>
      <c r="H80" s="53" t="s">
        <v>34</v>
      </c>
      <c r="I80" s="53" t="s">
        <v>34</v>
      </c>
      <c r="J80" s="320" t="s">
        <v>514</v>
      </c>
      <c r="K80" s="53" t="s">
        <v>2</v>
      </c>
    </row>
    <row r="81" spans="1:11" x14ac:dyDescent="0.25">
      <c r="A81" s="50" t="s">
        <v>209</v>
      </c>
      <c r="B81" s="50" t="s">
        <v>211</v>
      </c>
      <c r="C81" s="94" t="s">
        <v>213</v>
      </c>
      <c r="D81" s="78">
        <v>186</v>
      </c>
      <c r="E81" s="53" t="s">
        <v>2</v>
      </c>
      <c r="F81" s="53" t="s">
        <v>2</v>
      </c>
      <c r="G81" s="53" t="s">
        <v>2</v>
      </c>
      <c r="H81" s="53" t="s">
        <v>2</v>
      </c>
      <c r="I81" s="53" t="s">
        <v>2</v>
      </c>
      <c r="J81" s="53" t="s">
        <v>2</v>
      </c>
      <c r="K81" s="53" t="s">
        <v>2</v>
      </c>
    </row>
    <row r="82" spans="1:11" x14ac:dyDescent="0.25">
      <c r="A82" s="50" t="s">
        <v>55</v>
      </c>
      <c r="B82" s="50" t="s">
        <v>217</v>
      </c>
      <c r="C82" s="94" t="s">
        <v>190</v>
      </c>
      <c r="D82" s="78">
        <v>574</v>
      </c>
      <c r="E82" s="53" t="s">
        <v>34</v>
      </c>
      <c r="F82" s="53" t="s">
        <v>34</v>
      </c>
      <c r="G82" s="53" t="s">
        <v>34</v>
      </c>
      <c r="H82" s="53" t="s">
        <v>34</v>
      </c>
      <c r="I82" s="53" t="s">
        <v>34</v>
      </c>
      <c r="J82" s="53" t="s">
        <v>34</v>
      </c>
      <c r="K82" s="53" t="s">
        <v>34</v>
      </c>
    </row>
    <row r="83" spans="1:11" x14ac:dyDescent="0.25">
      <c r="A83" s="50" t="s">
        <v>55</v>
      </c>
      <c r="B83" s="50" t="s">
        <v>221</v>
      </c>
      <c r="C83" s="94" t="s">
        <v>190</v>
      </c>
      <c r="D83" s="78">
        <v>622</v>
      </c>
      <c r="E83" s="53" t="s">
        <v>34</v>
      </c>
      <c r="F83" s="53" t="s">
        <v>34</v>
      </c>
      <c r="G83" s="53" t="s">
        <v>34</v>
      </c>
      <c r="H83" s="53" t="s">
        <v>34</v>
      </c>
      <c r="I83" s="53" t="s">
        <v>34</v>
      </c>
      <c r="J83" s="320" t="s">
        <v>514</v>
      </c>
      <c r="K83" s="53" t="s">
        <v>34</v>
      </c>
    </row>
    <row r="84" spans="1:11" x14ac:dyDescent="0.25">
      <c r="A84" s="50" t="s">
        <v>61</v>
      </c>
      <c r="B84" s="50" t="s">
        <v>225</v>
      </c>
      <c r="C84" s="94" t="s">
        <v>190</v>
      </c>
      <c r="D84" s="78">
        <v>428</v>
      </c>
      <c r="E84" s="53" t="s">
        <v>34</v>
      </c>
      <c r="F84" s="53" t="s">
        <v>34</v>
      </c>
      <c r="G84" s="53" t="s">
        <v>34</v>
      </c>
      <c r="H84" s="53" t="s">
        <v>34</v>
      </c>
      <c r="I84" s="53" t="s">
        <v>34</v>
      </c>
      <c r="J84" s="53" t="s">
        <v>34</v>
      </c>
      <c r="K84" s="53" t="s">
        <v>34</v>
      </c>
    </row>
    <row r="85" spans="1:11" x14ac:dyDescent="0.25">
      <c r="A85" s="50" t="s">
        <v>164</v>
      </c>
      <c r="B85" s="50" t="s">
        <v>229</v>
      </c>
      <c r="C85" s="94" t="s">
        <v>185</v>
      </c>
      <c r="D85" s="78">
        <v>755</v>
      </c>
      <c r="E85" s="53" t="s">
        <v>34</v>
      </c>
      <c r="F85" s="53" t="s">
        <v>34</v>
      </c>
      <c r="G85" s="53" t="s">
        <v>34</v>
      </c>
      <c r="H85" s="53" t="s">
        <v>34</v>
      </c>
      <c r="I85" s="53" t="s">
        <v>34</v>
      </c>
      <c r="J85" s="53" t="s">
        <v>34</v>
      </c>
      <c r="K85" s="53" t="s">
        <v>34</v>
      </c>
    </row>
    <row r="86" spans="1:11" x14ac:dyDescent="0.25">
      <c r="A86" s="50" t="s">
        <v>67</v>
      </c>
      <c r="B86" s="50" t="s">
        <v>234</v>
      </c>
      <c r="C86" s="94" t="s">
        <v>185</v>
      </c>
      <c r="D86" s="78">
        <v>466</v>
      </c>
      <c r="E86" s="53" t="s">
        <v>34</v>
      </c>
      <c r="F86" s="53" t="s">
        <v>34</v>
      </c>
      <c r="G86" s="53" t="s">
        <v>34</v>
      </c>
      <c r="H86" s="53" t="s">
        <v>34</v>
      </c>
      <c r="I86" s="53" t="s">
        <v>34</v>
      </c>
      <c r="J86" s="53" t="s">
        <v>34</v>
      </c>
      <c r="K86" s="53" t="s">
        <v>34</v>
      </c>
    </row>
    <row r="87" spans="1:11" x14ac:dyDescent="0.25">
      <c r="A87" s="50" t="s">
        <v>79</v>
      </c>
      <c r="B87" s="50" t="s">
        <v>236</v>
      </c>
      <c r="C87" s="94" t="s">
        <v>185</v>
      </c>
      <c r="D87" s="78">
        <v>766</v>
      </c>
      <c r="E87" s="53" t="s">
        <v>2</v>
      </c>
      <c r="F87" s="53" t="s">
        <v>2</v>
      </c>
      <c r="G87" s="53" t="s">
        <v>34</v>
      </c>
      <c r="H87" s="53" t="s">
        <v>34</v>
      </c>
      <c r="I87" s="53" t="s">
        <v>34</v>
      </c>
      <c r="J87" s="53" t="s">
        <v>34</v>
      </c>
      <c r="K87" s="53" t="s">
        <v>2</v>
      </c>
    </row>
    <row r="88" spans="1:11" x14ac:dyDescent="0.25">
      <c r="A88" s="50" t="s">
        <v>239</v>
      </c>
      <c r="B88" s="50" t="s">
        <v>241</v>
      </c>
      <c r="C88" s="94" t="s">
        <v>185</v>
      </c>
      <c r="D88" s="78">
        <v>664</v>
      </c>
      <c r="E88" s="53" t="s">
        <v>34</v>
      </c>
      <c r="F88" s="53" t="s">
        <v>2</v>
      </c>
      <c r="G88" s="320" t="s">
        <v>514</v>
      </c>
      <c r="H88" s="53" t="s">
        <v>34</v>
      </c>
      <c r="I88" s="53" t="s">
        <v>34</v>
      </c>
      <c r="J88" s="53" t="s">
        <v>34</v>
      </c>
      <c r="K88" s="53" t="s">
        <v>34</v>
      </c>
    </row>
    <row r="89" spans="1:11" x14ac:dyDescent="0.25">
      <c r="A89" s="50" t="s">
        <v>103</v>
      </c>
      <c r="B89" s="50" t="s">
        <v>246</v>
      </c>
      <c r="C89" s="94" t="s">
        <v>185</v>
      </c>
      <c r="D89" s="78">
        <v>270</v>
      </c>
      <c r="E89" s="53" t="s">
        <v>34</v>
      </c>
      <c r="F89" s="53" t="s">
        <v>34</v>
      </c>
      <c r="G89" s="53" t="s">
        <v>34</v>
      </c>
      <c r="H89" s="53" t="s">
        <v>34</v>
      </c>
      <c r="I89" s="53" t="s">
        <v>34</v>
      </c>
      <c r="J89" s="53" t="s">
        <v>34</v>
      </c>
      <c r="K89" s="53" t="s">
        <v>34</v>
      </c>
    </row>
    <row r="90" spans="1:11" s="410" customFormat="1" ht="12.75" x14ac:dyDescent="0.2">
      <c r="A90" s="610"/>
      <c r="B90" s="611"/>
      <c r="C90" s="625" t="s">
        <v>6</v>
      </c>
      <c r="D90" s="613">
        <f>SUM(D76:D89)</f>
        <v>6792</v>
      </c>
      <c r="E90" s="614">
        <v>11</v>
      </c>
      <c r="F90" s="614">
        <v>10</v>
      </c>
      <c r="G90" s="614">
        <v>12</v>
      </c>
      <c r="H90" s="614">
        <v>12</v>
      </c>
      <c r="I90" s="614">
        <v>12</v>
      </c>
      <c r="J90" s="614">
        <v>10</v>
      </c>
      <c r="K90" s="614">
        <v>10</v>
      </c>
    </row>
    <row r="91" spans="1:11" s="410" customFormat="1" ht="12.75" x14ac:dyDescent="0.2">
      <c r="A91" s="616"/>
      <c r="B91" s="617"/>
      <c r="C91" s="618" t="s">
        <v>7</v>
      </c>
      <c r="D91" s="613">
        <f>AVERAGE(D76:D89)</f>
        <v>485.14285714285717</v>
      </c>
      <c r="E91" s="614"/>
      <c r="F91" s="614"/>
      <c r="G91" s="614"/>
      <c r="H91" s="614"/>
      <c r="I91" s="614"/>
      <c r="J91" s="614"/>
      <c r="K91" s="614"/>
    </row>
    <row r="92" spans="1:11" s="410" customFormat="1" ht="12.75" x14ac:dyDescent="0.2">
      <c r="A92" s="616"/>
      <c r="B92" s="617"/>
      <c r="C92" s="618" t="s">
        <v>8</v>
      </c>
      <c r="D92" s="613">
        <f>MEDIAN(D76:D89)</f>
        <v>520</v>
      </c>
      <c r="E92" s="614"/>
      <c r="F92" s="614"/>
      <c r="G92" s="614"/>
      <c r="H92" s="614"/>
      <c r="I92" s="614"/>
      <c r="J92" s="614"/>
      <c r="K92" s="614"/>
    </row>
    <row r="93" spans="1:11" s="419" customFormat="1" ht="12.75" x14ac:dyDescent="0.2">
      <c r="A93" s="620"/>
      <c r="B93" s="621"/>
      <c r="C93" s="618" t="s">
        <v>482</v>
      </c>
      <c r="D93" s="622"/>
      <c r="E93" s="623">
        <f t="shared" ref="E93:K93" si="12">+E90/E75</f>
        <v>0.7857142857142857</v>
      </c>
      <c r="F93" s="623">
        <f t="shared" si="12"/>
        <v>0.7142857142857143</v>
      </c>
      <c r="G93" s="623">
        <f t="shared" si="12"/>
        <v>0.92307692307692313</v>
      </c>
      <c r="H93" s="623">
        <f t="shared" si="12"/>
        <v>0.8571428571428571</v>
      </c>
      <c r="I93" s="623">
        <f t="shared" si="12"/>
        <v>0.8571428571428571</v>
      </c>
      <c r="J93" s="623">
        <f t="shared" si="12"/>
        <v>0.83333333333333337</v>
      </c>
      <c r="K93" s="623">
        <f t="shared" si="12"/>
        <v>0.7142857142857143</v>
      </c>
    </row>
    <row r="94" spans="1:11" x14ac:dyDescent="0.25">
      <c r="B94" s="187"/>
      <c r="C94" s="69"/>
      <c r="D94" s="73"/>
    </row>
    <row r="95" spans="1:11" x14ac:dyDescent="0.25">
      <c r="B95" s="187"/>
      <c r="C95" s="69"/>
      <c r="D95" s="73"/>
    </row>
    <row r="96" spans="1:11" s="100" customFormat="1" ht="12.75" customHeight="1" x14ac:dyDescent="0.25">
      <c r="A96" s="36" t="s">
        <v>13</v>
      </c>
      <c r="B96" s="39"/>
      <c r="C96" s="39"/>
      <c r="D96" s="40"/>
      <c r="E96" s="555" t="s">
        <v>588</v>
      </c>
      <c r="F96" s="114"/>
      <c r="G96" s="555" t="s">
        <v>589</v>
      </c>
      <c r="H96" s="290"/>
      <c r="I96" s="290"/>
      <c r="J96" s="290"/>
      <c r="K96" s="114"/>
    </row>
    <row r="97" spans="1:11" s="141" customFormat="1" ht="38.25" x14ac:dyDescent="0.2">
      <c r="A97" s="602" t="s">
        <v>18</v>
      </c>
      <c r="B97" s="602" t="s">
        <v>20</v>
      </c>
      <c r="C97" s="602" t="s">
        <v>22</v>
      </c>
      <c r="D97" s="603" t="s">
        <v>4</v>
      </c>
      <c r="E97" s="672" t="s">
        <v>581</v>
      </c>
      <c r="F97" s="233" t="s">
        <v>582</v>
      </c>
      <c r="G97" s="233" t="s">
        <v>583</v>
      </c>
      <c r="H97" s="233" t="s">
        <v>584</v>
      </c>
      <c r="I97" s="233" t="s">
        <v>585</v>
      </c>
      <c r="J97" s="233" t="s">
        <v>586</v>
      </c>
      <c r="K97" s="233" t="s">
        <v>587</v>
      </c>
    </row>
    <row r="98" spans="1:11" s="141" customFormat="1" x14ac:dyDescent="0.25">
      <c r="A98" s="604" t="s">
        <v>590</v>
      </c>
      <c r="B98" s="661"/>
      <c r="C98" s="662"/>
      <c r="D98" s="605">
        <v>6</v>
      </c>
      <c r="E98" s="605">
        <v>6</v>
      </c>
      <c r="F98" s="605">
        <v>5</v>
      </c>
      <c r="G98" s="605">
        <v>6</v>
      </c>
      <c r="H98" s="605">
        <v>5</v>
      </c>
      <c r="I98" s="605">
        <v>5</v>
      </c>
      <c r="J98" s="605">
        <v>6</v>
      </c>
      <c r="K98" s="605">
        <v>6</v>
      </c>
    </row>
    <row r="99" spans="1:11" x14ac:dyDescent="0.25">
      <c r="A99" s="50" t="s">
        <v>248</v>
      </c>
      <c r="B99" s="50" t="s">
        <v>250</v>
      </c>
      <c r="C99" s="95" t="s">
        <v>252</v>
      </c>
      <c r="D99" s="548">
        <v>162</v>
      </c>
      <c r="E99" s="53" t="s">
        <v>34</v>
      </c>
      <c r="F99" s="53" t="s">
        <v>34</v>
      </c>
      <c r="G99" s="53" t="s">
        <v>34</v>
      </c>
      <c r="H99" s="53" t="s">
        <v>34</v>
      </c>
      <c r="I99" s="53" t="s">
        <v>34</v>
      </c>
      <c r="J99" s="53" t="s">
        <v>34</v>
      </c>
      <c r="K99" s="53" t="s">
        <v>34</v>
      </c>
    </row>
    <row r="100" spans="1:11" x14ac:dyDescent="0.25">
      <c r="A100" s="50" t="s">
        <v>248</v>
      </c>
      <c r="B100" s="50" t="s">
        <v>256</v>
      </c>
      <c r="C100" s="95" t="s">
        <v>252</v>
      </c>
      <c r="D100" s="548">
        <v>260</v>
      </c>
      <c r="E100" s="53" t="s">
        <v>2</v>
      </c>
      <c r="F100" s="53" t="s">
        <v>2</v>
      </c>
      <c r="G100" s="53" t="s">
        <v>34</v>
      </c>
      <c r="H100" s="53" t="s">
        <v>34</v>
      </c>
      <c r="I100" s="53" t="s">
        <v>34</v>
      </c>
      <c r="J100" s="53" t="s">
        <v>2</v>
      </c>
      <c r="K100" s="53" t="s">
        <v>2</v>
      </c>
    </row>
    <row r="101" spans="1:11" x14ac:dyDescent="0.25">
      <c r="A101" s="2" t="s">
        <v>35</v>
      </c>
      <c r="B101" s="2" t="s">
        <v>260</v>
      </c>
      <c r="C101" s="51" t="s">
        <v>252</v>
      </c>
      <c r="D101" s="550">
        <v>16</v>
      </c>
      <c r="E101" s="53" t="s">
        <v>34</v>
      </c>
      <c r="F101" s="320" t="s">
        <v>514</v>
      </c>
      <c r="G101" s="53" t="s">
        <v>34</v>
      </c>
      <c r="H101" s="320" t="s">
        <v>514</v>
      </c>
      <c r="I101" s="320" t="s">
        <v>514</v>
      </c>
      <c r="J101" s="53" t="s">
        <v>34</v>
      </c>
      <c r="K101" s="53" t="s">
        <v>34</v>
      </c>
    </row>
    <row r="102" spans="1:11" x14ac:dyDescent="0.25">
      <c r="A102" s="50" t="s">
        <v>164</v>
      </c>
      <c r="B102" s="50" t="s">
        <v>265</v>
      </c>
      <c r="C102" s="95" t="s">
        <v>294</v>
      </c>
      <c r="D102" s="548">
        <v>170</v>
      </c>
      <c r="E102" s="53" t="s">
        <v>34</v>
      </c>
      <c r="F102" s="53" t="s">
        <v>2</v>
      </c>
      <c r="G102" s="53" t="s">
        <v>34</v>
      </c>
      <c r="H102" s="53" t="s">
        <v>34</v>
      </c>
      <c r="I102" s="53" t="s">
        <v>34</v>
      </c>
      <c r="J102" s="53" t="s">
        <v>34</v>
      </c>
      <c r="K102" s="53" t="s">
        <v>34</v>
      </c>
    </row>
    <row r="103" spans="1:11" x14ac:dyDescent="0.25">
      <c r="A103" s="50" t="s">
        <v>97</v>
      </c>
      <c r="B103" s="50" t="s">
        <v>269</v>
      </c>
      <c r="C103" s="95" t="s">
        <v>252</v>
      </c>
      <c r="D103" s="548">
        <v>454</v>
      </c>
      <c r="E103" s="53" t="s">
        <v>34</v>
      </c>
      <c r="F103" s="53" t="s">
        <v>34</v>
      </c>
      <c r="G103" s="53" t="s">
        <v>34</v>
      </c>
      <c r="H103" s="53" t="s">
        <v>34</v>
      </c>
      <c r="I103" s="53" t="s">
        <v>34</v>
      </c>
      <c r="J103" s="53" t="s">
        <v>2</v>
      </c>
      <c r="K103" s="53" t="s">
        <v>34</v>
      </c>
    </row>
    <row r="104" spans="1:11" x14ac:dyDescent="0.25">
      <c r="A104" s="50" t="s">
        <v>164</v>
      </c>
      <c r="B104" s="50" t="s">
        <v>273</v>
      </c>
      <c r="C104" s="95" t="s">
        <v>252</v>
      </c>
      <c r="D104" s="548">
        <v>190</v>
      </c>
      <c r="E104" s="53" t="s">
        <v>2</v>
      </c>
      <c r="F104" s="53" t="s">
        <v>34</v>
      </c>
      <c r="G104" s="53" t="s">
        <v>34</v>
      </c>
      <c r="H104" s="53" t="s">
        <v>34</v>
      </c>
      <c r="I104" s="53" t="s">
        <v>34</v>
      </c>
      <c r="J104" s="53" t="s">
        <v>34</v>
      </c>
      <c r="K104" s="53" t="s">
        <v>34</v>
      </c>
    </row>
    <row r="105" spans="1:11" s="410" customFormat="1" ht="12.75" x14ac:dyDescent="0.2">
      <c r="A105" s="610"/>
      <c r="B105" s="611"/>
      <c r="C105" s="612" t="s">
        <v>6</v>
      </c>
      <c r="D105" s="613">
        <f>SUM(D99:D104)</f>
        <v>1252</v>
      </c>
      <c r="E105" s="614">
        <v>4</v>
      </c>
      <c r="F105" s="614">
        <v>3</v>
      </c>
      <c r="G105" s="614">
        <v>6</v>
      </c>
      <c r="H105" s="614">
        <v>5</v>
      </c>
      <c r="I105" s="614">
        <v>5</v>
      </c>
      <c r="J105" s="614">
        <v>4</v>
      </c>
      <c r="K105" s="614">
        <v>5</v>
      </c>
    </row>
    <row r="106" spans="1:11" s="410" customFormat="1" ht="12.75" x14ac:dyDescent="0.2">
      <c r="A106" s="616"/>
      <c r="B106" s="617"/>
      <c r="C106" s="618" t="s">
        <v>7</v>
      </c>
      <c r="D106" s="613">
        <f>AVERAGE(D99:D104)</f>
        <v>208.66666666666666</v>
      </c>
      <c r="E106" s="614"/>
      <c r="F106" s="614"/>
      <c r="G106" s="614"/>
      <c r="H106" s="614"/>
      <c r="I106" s="614"/>
      <c r="J106" s="614"/>
      <c r="K106" s="614"/>
    </row>
    <row r="107" spans="1:11" s="410" customFormat="1" ht="12.75" x14ac:dyDescent="0.2">
      <c r="A107" s="616"/>
      <c r="B107" s="617"/>
      <c r="C107" s="618" t="s">
        <v>8</v>
      </c>
      <c r="D107" s="613">
        <f>MEDIAN(D99:D104)</f>
        <v>180</v>
      </c>
      <c r="E107" s="614"/>
      <c r="F107" s="614"/>
      <c r="G107" s="614"/>
      <c r="H107" s="614"/>
      <c r="I107" s="614"/>
      <c r="J107" s="614"/>
      <c r="K107" s="614"/>
    </row>
    <row r="108" spans="1:11" s="419" customFormat="1" ht="12.75" x14ac:dyDescent="0.2">
      <c r="A108" s="620"/>
      <c r="B108" s="621"/>
      <c r="C108" s="618" t="s">
        <v>482</v>
      </c>
      <c r="D108" s="622"/>
      <c r="E108" s="623">
        <f t="shared" ref="E108:K108" si="13">+E105/E98</f>
        <v>0.66666666666666663</v>
      </c>
      <c r="F108" s="623">
        <f t="shared" si="13"/>
        <v>0.6</v>
      </c>
      <c r="G108" s="623">
        <f t="shared" si="13"/>
        <v>1</v>
      </c>
      <c r="H108" s="623">
        <f t="shared" si="13"/>
        <v>1</v>
      </c>
      <c r="I108" s="623">
        <f t="shared" si="13"/>
        <v>1</v>
      </c>
      <c r="J108" s="623">
        <f t="shared" si="13"/>
        <v>0.66666666666666663</v>
      </c>
      <c r="K108" s="623">
        <f t="shared" si="13"/>
        <v>0.83333333333333337</v>
      </c>
    </row>
    <row r="109" spans="1:11" x14ac:dyDescent="0.25">
      <c r="B109" s="187"/>
      <c r="C109" s="69"/>
      <c r="D109" s="73"/>
    </row>
    <row r="110" spans="1:11" x14ac:dyDescent="0.25">
      <c r="B110" s="187"/>
      <c r="C110" s="69"/>
      <c r="D110" s="73"/>
    </row>
    <row r="111" spans="1:11" s="100" customFormat="1" ht="12.75" customHeight="1" x14ac:dyDescent="0.2">
      <c r="A111" s="36" t="s">
        <v>14</v>
      </c>
      <c r="B111" s="39"/>
      <c r="C111" s="39"/>
      <c r="D111" s="40"/>
      <c r="E111" s="555" t="s">
        <v>588</v>
      </c>
      <c r="F111" s="600"/>
      <c r="G111" s="555" t="s">
        <v>589</v>
      </c>
      <c r="H111" s="599"/>
      <c r="I111" s="599"/>
      <c r="J111" s="599"/>
      <c r="K111" s="600"/>
    </row>
    <row r="112" spans="1:11" s="141" customFormat="1" ht="38.25" x14ac:dyDescent="0.2">
      <c r="A112" s="602" t="s">
        <v>18</v>
      </c>
      <c r="B112" s="602" t="s">
        <v>20</v>
      </c>
      <c r="C112" s="602" t="s">
        <v>22</v>
      </c>
      <c r="D112" s="603" t="s">
        <v>4</v>
      </c>
      <c r="E112" s="672" t="s">
        <v>581</v>
      </c>
      <c r="F112" s="233" t="s">
        <v>582</v>
      </c>
      <c r="G112" s="233" t="s">
        <v>583</v>
      </c>
      <c r="H112" s="233" t="s">
        <v>584</v>
      </c>
      <c r="I112" s="233" t="s">
        <v>585</v>
      </c>
      <c r="J112" s="233" t="s">
        <v>586</v>
      </c>
      <c r="K112" s="233" t="s">
        <v>587</v>
      </c>
    </row>
    <row r="113" spans="1:11" s="141" customFormat="1" x14ac:dyDescent="0.25">
      <c r="A113" s="604" t="s">
        <v>590</v>
      </c>
      <c r="B113" s="661"/>
      <c r="C113" s="662"/>
      <c r="D113" s="605">
        <v>48</v>
      </c>
      <c r="E113" s="605">
        <v>43</v>
      </c>
      <c r="F113" s="605">
        <v>41</v>
      </c>
      <c r="G113" s="605">
        <v>45</v>
      </c>
      <c r="H113" s="605">
        <v>42</v>
      </c>
      <c r="I113" s="605">
        <v>46</v>
      </c>
      <c r="J113" s="605">
        <v>40</v>
      </c>
      <c r="K113" s="605">
        <v>43</v>
      </c>
    </row>
    <row r="114" spans="1:11" x14ac:dyDescent="0.25">
      <c r="A114" s="50" t="s">
        <v>248</v>
      </c>
      <c r="B114" s="50" t="s">
        <v>277</v>
      </c>
      <c r="C114" s="95" t="s">
        <v>285</v>
      </c>
      <c r="D114" s="78">
        <v>239</v>
      </c>
      <c r="E114" s="53" t="s">
        <v>34</v>
      </c>
      <c r="F114" s="53" t="s">
        <v>34</v>
      </c>
      <c r="G114" s="53" t="s">
        <v>34</v>
      </c>
      <c r="H114" s="53" t="s">
        <v>34</v>
      </c>
      <c r="I114" s="53" t="s">
        <v>34</v>
      </c>
      <c r="J114" s="53" t="s">
        <v>34</v>
      </c>
      <c r="K114" s="53" t="s">
        <v>34</v>
      </c>
    </row>
    <row r="115" spans="1:11" x14ac:dyDescent="0.25">
      <c r="A115" s="50" t="s">
        <v>281</v>
      </c>
      <c r="B115" s="50" t="s">
        <v>283</v>
      </c>
      <c r="C115" s="95" t="s">
        <v>285</v>
      </c>
      <c r="D115" s="78">
        <v>312</v>
      </c>
      <c r="E115" s="320" t="s">
        <v>514</v>
      </c>
      <c r="F115" s="320" t="s">
        <v>514</v>
      </c>
      <c r="G115" s="53" t="s">
        <v>34</v>
      </c>
      <c r="H115" s="320" t="s">
        <v>514</v>
      </c>
      <c r="I115" s="320" t="s">
        <v>514</v>
      </c>
      <c r="J115" s="53" t="s">
        <v>34</v>
      </c>
      <c r="K115" s="53" t="s">
        <v>2</v>
      </c>
    </row>
    <row r="116" spans="1:11" x14ac:dyDescent="0.25">
      <c r="A116" s="50" t="s">
        <v>27</v>
      </c>
      <c r="B116" s="50" t="s">
        <v>289</v>
      </c>
      <c r="C116" s="95" t="s">
        <v>285</v>
      </c>
      <c r="D116" s="78">
        <v>309</v>
      </c>
      <c r="E116" s="53" t="s">
        <v>34</v>
      </c>
      <c r="F116" s="53" t="s">
        <v>34</v>
      </c>
      <c r="G116" s="53" t="s">
        <v>34</v>
      </c>
      <c r="H116" s="53" t="s">
        <v>34</v>
      </c>
      <c r="I116" s="53" t="s">
        <v>34</v>
      </c>
      <c r="J116" s="53" t="s">
        <v>34</v>
      </c>
      <c r="K116" s="53" t="s">
        <v>34</v>
      </c>
    </row>
    <row r="117" spans="1:11" x14ac:dyDescent="0.25">
      <c r="A117" s="50" t="s">
        <v>35</v>
      </c>
      <c r="B117" s="50" t="s">
        <v>293</v>
      </c>
      <c r="C117" s="95" t="s">
        <v>294</v>
      </c>
      <c r="D117" s="78">
        <v>413</v>
      </c>
      <c r="E117" s="53" t="s">
        <v>34</v>
      </c>
      <c r="F117" s="53" t="s">
        <v>34</v>
      </c>
      <c r="G117" s="53" t="s">
        <v>34</v>
      </c>
      <c r="H117" s="53" t="s">
        <v>34</v>
      </c>
      <c r="I117" s="53" t="s">
        <v>34</v>
      </c>
      <c r="J117" s="53" t="s">
        <v>34</v>
      </c>
      <c r="K117" s="53" t="s">
        <v>34</v>
      </c>
    </row>
    <row r="118" spans="1:11" x14ac:dyDescent="0.25">
      <c r="A118" s="50" t="s">
        <v>35</v>
      </c>
      <c r="B118" s="50" t="s">
        <v>298</v>
      </c>
      <c r="C118" s="95" t="s">
        <v>294</v>
      </c>
      <c r="D118" s="78">
        <v>348</v>
      </c>
      <c r="E118" s="53" t="s">
        <v>34</v>
      </c>
      <c r="F118" s="53" t="s">
        <v>34</v>
      </c>
      <c r="G118" s="53" t="s">
        <v>34</v>
      </c>
      <c r="H118" s="53" t="s">
        <v>34</v>
      </c>
      <c r="I118" s="53" t="s">
        <v>34</v>
      </c>
      <c r="J118" s="53" t="s">
        <v>34</v>
      </c>
      <c r="K118" s="53" t="s">
        <v>34</v>
      </c>
    </row>
    <row r="119" spans="1:11" x14ac:dyDescent="0.25">
      <c r="A119" s="50" t="s">
        <v>35</v>
      </c>
      <c r="B119" s="50" t="s">
        <v>300</v>
      </c>
      <c r="C119" s="95" t="s">
        <v>294</v>
      </c>
      <c r="D119" s="78">
        <v>239</v>
      </c>
      <c r="E119" s="53" t="s">
        <v>34</v>
      </c>
      <c r="F119" s="53" t="s">
        <v>34</v>
      </c>
      <c r="G119" s="53" t="s">
        <v>34</v>
      </c>
      <c r="H119" s="53" t="s">
        <v>34</v>
      </c>
      <c r="I119" s="53" t="s">
        <v>34</v>
      </c>
      <c r="J119" s="53" t="s">
        <v>34</v>
      </c>
      <c r="K119" s="53" t="s">
        <v>34</v>
      </c>
    </row>
    <row r="120" spans="1:11" x14ac:dyDescent="0.25">
      <c r="A120" s="50" t="s">
        <v>35</v>
      </c>
      <c r="B120" s="50" t="s">
        <v>304</v>
      </c>
      <c r="C120" s="95" t="s">
        <v>294</v>
      </c>
      <c r="D120" s="78">
        <v>266</v>
      </c>
      <c r="E120" s="53" t="s">
        <v>34</v>
      </c>
      <c r="F120" s="320" t="s">
        <v>514</v>
      </c>
      <c r="G120" s="53" t="s">
        <v>34</v>
      </c>
      <c r="H120" s="53" t="s">
        <v>34</v>
      </c>
      <c r="I120" s="53" t="s">
        <v>34</v>
      </c>
      <c r="J120" s="320" t="s">
        <v>514</v>
      </c>
      <c r="K120" s="53" t="s">
        <v>34</v>
      </c>
    </row>
    <row r="121" spans="1:11" x14ac:dyDescent="0.25">
      <c r="A121" s="50" t="s">
        <v>35</v>
      </c>
      <c r="B121" s="50" t="s">
        <v>308</v>
      </c>
      <c r="C121" s="95" t="s">
        <v>294</v>
      </c>
      <c r="D121" s="78">
        <v>404</v>
      </c>
      <c r="E121" s="53" t="s">
        <v>34</v>
      </c>
      <c r="F121" s="53" t="s">
        <v>34</v>
      </c>
      <c r="G121" s="53" t="s">
        <v>34</v>
      </c>
      <c r="H121" s="53" t="s">
        <v>34</v>
      </c>
      <c r="I121" s="53" t="s">
        <v>34</v>
      </c>
      <c r="J121" s="53" t="s">
        <v>34</v>
      </c>
      <c r="K121" s="53" t="s">
        <v>34</v>
      </c>
    </row>
    <row r="122" spans="1:11" x14ac:dyDescent="0.25">
      <c r="A122" s="50" t="s">
        <v>35</v>
      </c>
      <c r="B122" s="50" t="s">
        <v>310</v>
      </c>
      <c r="C122" s="95" t="s">
        <v>294</v>
      </c>
      <c r="D122" s="78">
        <v>334</v>
      </c>
      <c r="E122" s="53" t="s">
        <v>34</v>
      </c>
      <c r="F122" s="53" t="s">
        <v>34</v>
      </c>
      <c r="G122" s="53" t="s">
        <v>34</v>
      </c>
      <c r="H122" s="53" t="s">
        <v>34</v>
      </c>
      <c r="I122" s="53" t="s">
        <v>34</v>
      </c>
      <c r="J122" s="53" t="s">
        <v>34</v>
      </c>
      <c r="K122" s="53" t="s">
        <v>34</v>
      </c>
    </row>
    <row r="123" spans="1:11" x14ac:dyDescent="0.25">
      <c r="A123" s="50" t="s">
        <v>35</v>
      </c>
      <c r="B123" s="50" t="s">
        <v>312</v>
      </c>
      <c r="C123" s="95" t="s">
        <v>252</v>
      </c>
      <c r="D123" s="78">
        <v>225</v>
      </c>
      <c r="E123" s="53" t="s">
        <v>34</v>
      </c>
      <c r="F123" s="53" t="s">
        <v>34</v>
      </c>
      <c r="G123" s="53" t="s">
        <v>34</v>
      </c>
      <c r="H123" s="53" t="s">
        <v>34</v>
      </c>
      <c r="I123" s="53" t="s">
        <v>34</v>
      </c>
      <c r="J123" s="53" t="s">
        <v>34</v>
      </c>
      <c r="K123" s="53" t="s">
        <v>34</v>
      </c>
    </row>
    <row r="124" spans="1:11" x14ac:dyDescent="0.25">
      <c r="A124" s="50" t="s">
        <v>35</v>
      </c>
      <c r="B124" s="50" t="s">
        <v>315</v>
      </c>
      <c r="C124" s="95" t="s">
        <v>294</v>
      </c>
      <c r="D124" s="78">
        <v>554</v>
      </c>
      <c r="E124" s="53" t="s">
        <v>34</v>
      </c>
      <c r="F124" s="53" t="s">
        <v>34</v>
      </c>
      <c r="G124" s="53" t="s">
        <v>34</v>
      </c>
      <c r="H124" s="53" t="s">
        <v>34</v>
      </c>
      <c r="I124" s="53" t="s">
        <v>34</v>
      </c>
      <c r="J124" s="53" t="s">
        <v>34</v>
      </c>
      <c r="K124" s="53" t="s">
        <v>34</v>
      </c>
    </row>
    <row r="125" spans="1:11" x14ac:dyDescent="0.25">
      <c r="A125" s="50" t="s">
        <v>318</v>
      </c>
      <c r="B125" s="50" t="s">
        <v>320</v>
      </c>
      <c r="C125" s="95" t="s">
        <v>322</v>
      </c>
      <c r="D125" s="78">
        <v>229</v>
      </c>
      <c r="E125" s="53" t="s">
        <v>34</v>
      </c>
      <c r="F125" s="53" t="s">
        <v>34</v>
      </c>
      <c r="G125" s="53" t="s">
        <v>34</v>
      </c>
      <c r="H125" s="53" t="s">
        <v>34</v>
      </c>
      <c r="I125" s="53" t="s">
        <v>34</v>
      </c>
      <c r="J125" s="53" t="s">
        <v>34</v>
      </c>
      <c r="K125" s="53" t="s">
        <v>34</v>
      </c>
    </row>
    <row r="126" spans="1:11" x14ac:dyDescent="0.25">
      <c r="A126" s="50" t="s">
        <v>157</v>
      </c>
      <c r="B126" s="50" t="s">
        <v>326</v>
      </c>
      <c r="C126" s="95" t="s">
        <v>294</v>
      </c>
      <c r="D126" s="78">
        <v>269</v>
      </c>
      <c r="E126" s="53" t="s">
        <v>34</v>
      </c>
      <c r="F126" s="53" t="s">
        <v>34</v>
      </c>
      <c r="G126" s="53" t="s">
        <v>34</v>
      </c>
      <c r="H126" s="53" t="s">
        <v>34</v>
      </c>
      <c r="I126" s="53" t="s">
        <v>34</v>
      </c>
      <c r="J126" s="53" t="s">
        <v>2</v>
      </c>
      <c r="K126" s="53" t="s">
        <v>2</v>
      </c>
    </row>
    <row r="127" spans="1:11" x14ac:dyDescent="0.25">
      <c r="A127" s="50" t="s">
        <v>203</v>
      </c>
      <c r="B127" s="50" t="s">
        <v>331</v>
      </c>
      <c r="C127" s="95" t="s">
        <v>332</v>
      </c>
      <c r="D127" s="78">
        <v>210</v>
      </c>
      <c r="E127" s="53" t="s">
        <v>34</v>
      </c>
      <c r="F127" s="53" t="s">
        <v>2</v>
      </c>
      <c r="G127" s="53" t="s">
        <v>34</v>
      </c>
      <c r="H127" s="53" t="s">
        <v>34</v>
      </c>
      <c r="I127" s="53" t="s">
        <v>34</v>
      </c>
      <c r="J127" s="53" t="s">
        <v>2</v>
      </c>
      <c r="K127" s="320" t="s">
        <v>514</v>
      </c>
    </row>
    <row r="128" spans="1:11" x14ac:dyDescent="0.25">
      <c r="A128" s="50" t="s">
        <v>203</v>
      </c>
      <c r="B128" s="50" t="s">
        <v>336</v>
      </c>
      <c r="C128" s="95" t="s">
        <v>337</v>
      </c>
      <c r="D128" s="78">
        <v>436</v>
      </c>
      <c r="E128" s="53" t="s">
        <v>34</v>
      </c>
      <c r="F128" s="53" t="s">
        <v>34</v>
      </c>
      <c r="G128" s="53" t="s">
        <v>34</v>
      </c>
      <c r="H128" s="53" t="s">
        <v>34</v>
      </c>
      <c r="I128" s="53" t="s">
        <v>34</v>
      </c>
      <c r="J128" s="53" t="s">
        <v>34</v>
      </c>
      <c r="K128" s="53" t="s">
        <v>2</v>
      </c>
    </row>
    <row r="129" spans="1:11" x14ac:dyDescent="0.25">
      <c r="A129" s="50" t="s">
        <v>340</v>
      </c>
      <c r="B129" s="50" t="s">
        <v>342</v>
      </c>
      <c r="C129" s="51" t="s">
        <v>344</v>
      </c>
      <c r="D129" s="78">
        <v>173</v>
      </c>
      <c r="E129" s="53" t="s">
        <v>34</v>
      </c>
      <c r="F129" s="53" t="s">
        <v>34</v>
      </c>
      <c r="G129" s="53" t="s">
        <v>34</v>
      </c>
      <c r="H129" s="53" t="s">
        <v>34</v>
      </c>
      <c r="I129" s="53" t="s">
        <v>34</v>
      </c>
      <c r="J129" s="320" t="s">
        <v>514</v>
      </c>
      <c r="K129" s="320" t="s">
        <v>514</v>
      </c>
    </row>
    <row r="130" spans="1:11" x14ac:dyDescent="0.25">
      <c r="A130" s="50" t="s">
        <v>209</v>
      </c>
      <c r="B130" s="50" t="s">
        <v>348</v>
      </c>
      <c r="C130" s="51" t="s">
        <v>349</v>
      </c>
      <c r="D130" s="78">
        <v>214</v>
      </c>
      <c r="E130" s="53" t="s">
        <v>34</v>
      </c>
      <c r="F130" s="53" t="s">
        <v>34</v>
      </c>
      <c r="G130" s="53" t="s">
        <v>34</v>
      </c>
      <c r="H130" s="53" t="s">
        <v>34</v>
      </c>
      <c r="I130" s="53" t="s">
        <v>34</v>
      </c>
      <c r="J130" s="320" t="s">
        <v>514</v>
      </c>
      <c r="K130" s="53" t="s">
        <v>34</v>
      </c>
    </row>
    <row r="131" spans="1:11" x14ac:dyDescent="0.25">
      <c r="A131" s="50" t="s">
        <v>116</v>
      </c>
      <c r="B131" s="50" t="s">
        <v>353</v>
      </c>
      <c r="C131" s="51" t="s">
        <v>294</v>
      </c>
      <c r="D131" s="78">
        <v>43</v>
      </c>
      <c r="E131" s="53" t="s">
        <v>2</v>
      </c>
      <c r="F131" s="53" t="s">
        <v>2</v>
      </c>
      <c r="G131" s="53" t="s">
        <v>2</v>
      </c>
      <c r="H131" s="53" t="s">
        <v>2</v>
      </c>
      <c r="I131" s="53" t="s">
        <v>2</v>
      </c>
      <c r="J131" s="53" t="s">
        <v>2</v>
      </c>
      <c r="K131" s="53" t="s">
        <v>2</v>
      </c>
    </row>
    <row r="132" spans="1:11" x14ac:dyDescent="0.25">
      <c r="A132" s="50" t="s">
        <v>116</v>
      </c>
      <c r="B132" s="50" t="s">
        <v>358</v>
      </c>
      <c r="C132" s="51" t="s">
        <v>294</v>
      </c>
      <c r="D132" s="78">
        <v>177</v>
      </c>
      <c r="E132" s="53" t="s">
        <v>34</v>
      </c>
      <c r="F132" s="53" t="s">
        <v>2</v>
      </c>
      <c r="G132" s="53" t="s">
        <v>34</v>
      </c>
      <c r="H132" s="53" t="s">
        <v>2</v>
      </c>
      <c r="I132" s="53" t="s">
        <v>34</v>
      </c>
      <c r="J132" s="320" t="s">
        <v>514</v>
      </c>
      <c r="K132" s="53" t="s">
        <v>2</v>
      </c>
    </row>
    <row r="133" spans="1:11" x14ac:dyDescent="0.25">
      <c r="A133" s="50" t="s">
        <v>61</v>
      </c>
      <c r="B133" s="50" t="s">
        <v>362</v>
      </c>
      <c r="C133" s="51" t="s">
        <v>337</v>
      </c>
      <c r="D133" s="78">
        <v>419</v>
      </c>
      <c r="E133" s="53" t="s">
        <v>34</v>
      </c>
      <c r="F133" s="53" t="s">
        <v>34</v>
      </c>
      <c r="G133" s="53" t="s">
        <v>34</v>
      </c>
      <c r="H133" s="53" t="s">
        <v>34</v>
      </c>
      <c r="I133" s="53" t="s">
        <v>34</v>
      </c>
      <c r="J133" s="53" t="s">
        <v>34</v>
      </c>
      <c r="K133" s="53" t="s">
        <v>34</v>
      </c>
    </row>
    <row r="134" spans="1:11" x14ac:dyDescent="0.25">
      <c r="A134" s="50" t="s">
        <v>61</v>
      </c>
      <c r="B134" s="50" t="s">
        <v>366</v>
      </c>
      <c r="C134" s="51" t="s">
        <v>294</v>
      </c>
      <c r="D134" s="78">
        <v>94</v>
      </c>
      <c r="E134" s="53" t="s">
        <v>34</v>
      </c>
      <c r="F134" s="53" t="s">
        <v>34</v>
      </c>
      <c r="G134" s="53" t="s">
        <v>34</v>
      </c>
      <c r="H134" s="53" t="s">
        <v>34</v>
      </c>
      <c r="I134" s="53" t="s">
        <v>34</v>
      </c>
      <c r="J134" s="53" t="s">
        <v>34</v>
      </c>
      <c r="K134" s="53" t="s">
        <v>34</v>
      </c>
    </row>
    <row r="135" spans="1:11" x14ac:dyDescent="0.25">
      <c r="A135" s="50" t="s">
        <v>61</v>
      </c>
      <c r="B135" s="50" t="s">
        <v>370</v>
      </c>
      <c r="C135" s="51" t="s">
        <v>372</v>
      </c>
      <c r="D135" s="78">
        <v>274</v>
      </c>
      <c r="E135" s="53" t="s">
        <v>34</v>
      </c>
      <c r="F135" s="53" t="s">
        <v>34</v>
      </c>
      <c r="G135" s="53" t="s">
        <v>34</v>
      </c>
      <c r="H135" s="53" t="s">
        <v>34</v>
      </c>
      <c r="I135" s="53" t="s">
        <v>34</v>
      </c>
      <c r="J135" s="53" t="s">
        <v>34</v>
      </c>
      <c r="K135" s="53" t="s">
        <v>34</v>
      </c>
    </row>
    <row r="136" spans="1:11" x14ac:dyDescent="0.25">
      <c r="A136" s="50" t="s">
        <v>61</v>
      </c>
      <c r="B136" s="50" t="s">
        <v>376</v>
      </c>
      <c r="C136" s="51" t="s">
        <v>372</v>
      </c>
      <c r="D136" s="78">
        <v>349</v>
      </c>
      <c r="E136" s="53" t="s">
        <v>34</v>
      </c>
      <c r="F136" s="53" t="s">
        <v>34</v>
      </c>
      <c r="G136" s="53" t="s">
        <v>34</v>
      </c>
      <c r="H136" s="53" t="s">
        <v>34</v>
      </c>
      <c r="I136" s="53" t="s">
        <v>34</v>
      </c>
      <c r="J136" s="53" t="s">
        <v>34</v>
      </c>
      <c r="K136" s="53" t="s">
        <v>34</v>
      </c>
    </row>
    <row r="137" spans="1:11" x14ac:dyDescent="0.25">
      <c r="A137" s="50" t="s">
        <v>61</v>
      </c>
      <c r="B137" s="50" t="s">
        <v>380</v>
      </c>
      <c r="C137" s="95" t="s">
        <v>337</v>
      </c>
      <c r="D137" s="78">
        <v>344</v>
      </c>
      <c r="E137" s="53" t="s">
        <v>34</v>
      </c>
      <c r="F137" s="53" t="s">
        <v>34</v>
      </c>
      <c r="G137" s="53" t="s">
        <v>34</v>
      </c>
      <c r="H137" s="53" t="s">
        <v>34</v>
      </c>
      <c r="I137" s="53" t="s">
        <v>34</v>
      </c>
      <c r="J137" s="53" t="s">
        <v>34</v>
      </c>
      <c r="K137" s="53" t="s">
        <v>34</v>
      </c>
    </row>
    <row r="138" spans="1:11" x14ac:dyDescent="0.25">
      <c r="A138" s="50" t="s">
        <v>164</v>
      </c>
      <c r="B138" s="50" t="s">
        <v>385</v>
      </c>
      <c r="C138" s="51" t="s">
        <v>285</v>
      </c>
      <c r="D138" s="78">
        <v>191</v>
      </c>
      <c r="E138" s="53" t="s">
        <v>34</v>
      </c>
      <c r="F138" s="53" t="s">
        <v>34</v>
      </c>
      <c r="G138" s="53" t="s">
        <v>34</v>
      </c>
      <c r="H138" s="53" t="s">
        <v>34</v>
      </c>
      <c r="I138" s="53" t="s">
        <v>34</v>
      </c>
      <c r="J138" s="53" t="s">
        <v>34</v>
      </c>
      <c r="K138" s="53" t="s">
        <v>2</v>
      </c>
    </row>
    <row r="139" spans="1:11" x14ac:dyDescent="0.25">
      <c r="A139" s="50" t="s">
        <v>164</v>
      </c>
      <c r="B139" s="50" t="s">
        <v>389</v>
      </c>
      <c r="C139" s="51" t="s">
        <v>285</v>
      </c>
      <c r="D139" s="78">
        <v>244</v>
      </c>
      <c r="E139" s="53" t="s">
        <v>34</v>
      </c>
      <c r="F139" s="53" t="s">
        <v>34</v>
      </c>
      <c r="G139" s="53" t="s">
        <v>34</v>
      </c>
      <c r="H139" s="53" t="s">
        <v>34</v>
      </c>
      <c r="I139" s="53" t="s">
        <v>34</v>
      </c>
      <c r="J139" s="53" t="s">
        <v>34</v>
      </c>
      <c r="K139" s="53" t="s">
        <v>34</v>
      </c>
    </row>
    <row r="140" spans="1:11" x14ac:dyDescent="0.25">
      <c r="A140" s="50" t="s">
        <v>164</v>
      </c>
      <c r="B140" s="50" t="s">
        <v>394</v>
      </c>
      <c r="C140" s="51" t="s">
        <v>285</v>
      </c>
      <c r="D140" s="78">
        <v>366</v>
      </c>
      <c r="E140" s="320" t="s">
        <v>514</v>
      </c>
      <c r="F140" s="320" t="s">
        <v>514</v>
      </c>
      <c r="G140" s="320" t="s">
        <v>514</v>
      </c>
      <c r="H140" s="320" t="s">
        <v>514</v>
      </c>
      <c r="I140" s="320" t="s">
        <v>514</v>
      </c>
      <c r="J140" s="320" t="s">
        <v>514</v>
      </c>
      <c r="K140" s="320" t="s">
        <v>514</v>
      </c>
    </row>
    <row r="141" spans="1:11" x14ac:dyDescent="0.25">
      <c r="A141" s="50" t="s">
        <v>164</v>
      </c>
      <c r="B141" s="50" t="s">
        <v>398</v>
      </c>
      <c r="C141" s="51" t="s">
        <v>285</v>
      </c>
      <c r="D141" s="78">
        <v>359</v>
      </c>
      <c r="E141" s="53" t="s">
        <v>34</v>
      </c>
      <c r="F141" s="53" t="s">
        <v>34</v>
      </c>
      <c r="G141" s="53" t="s">
        <v>34</v>
      </c>
      <c r="H141" s="53" t="s">
        <v>34</v>
      </c>
      <c r="I141" s="53" t="s">
        <v>34</v>
      </c>
      <c r="J141" s="53" t="s">
        <v>34</v>
      </c>
      <c r="K141" s="53" t="s">
        <v>34</v>
      </c>
    </row>
    <row r="142" spans="1:11" x14ac:dyDescent="0.25">
      <c r="A142" s="50" t="s">
        <v>164</v>
      </c>
      <c r="B142" s="50" t="s">
        <v>402</v>
      </c>
      <c r="C142" s="51" t="s">
        <v>403</v>
      </c>
      <c r="D142" s="78">
        <v>308</v>
      </c>
      <c r="E142" s="320" t="s">
        <v>514</v>
      </c>
      <c r="F142" s="320" t="s">
        <v>514</v>
      </c>
      <c r="G142" s="53" t="s">
        <v>34</v>
      </c>
      <c r="H142" s="53" t="s">
        <v>34</v>
      </c>
      <c r="I142" s="53" t="s">
        <v>34</v>
      </c>
      <c r="J142" s="53" t="s">
        <v>34</v>
      </c>
      <c r="K142" s="53" t="s">
        <v>34</v>
      </c>
    </row>
    <row r="143" spans="1:11" x14ac:dyDescent="0.25">
      <c r="A143" s="50" t="s">
        <v>164</v>
      </c>
      <c r="B143" s="50" t="s">
        <v>407</v>
      </c>
      <c r="C143" s="51" t="s">
        <v>285</v>
      </c>
      <c r="D143" s="78">
        <v>322</v>
      </c>
      <c r="E143" s="53" t="s">
        <v>34</v>
      </c>
      <c r="F143" s="53" t="s">
        <v>34</v>
      </c>
      <c r="G143" s="320" t="s">
        <v>514</v>
      </c>
      <c r="H143" s="53" t="s">
        <v>34</v>
      </c>
      <c r="I143" s="53" t="s">
        <v>34</v>
      </c>
      <c r="J143" s="53" t="s">
        <v>34</v>
      </c>
      <c r="K143" s="53" t="s">
        <v>34</v>
      </c>
    </row>
    <row r="144" spans="1:11" x14ac:dyDescent="0.25">
      <c r="A144" s="50" t="s">
        <v>67</v>
      </c>
      <c r="B144" s="50" t="s">
        <v>411</v>
      </c>
      <c r="C144" s="51" t="s">
        <v>285</v>
      </c>
      <c r="D144" s="78">
        <v>294</v>
      </c>
      <c r="E144" s="53" t="s">
        <v>34</v>
      </c>
      <c r="F144" s="53" t="s">
        <v>34</v>
      </c>
      <c r="G144" s="53" t="s">
        <v>34</v>
      </c>
      <c r="H144" s="53" t="s">
        <v>34</v>
      </c>
      <c r="I144" s="53" t="s">
        <v>34</v>
      </c>
      <c r="J144" s="53" t="s">
        <v>34</v>
      </c>
      <c r="K144" s="53" t="s">
        <v>34</v>
      </c>
    </row>
    <row r="145" spans="1:11" x14ac:dyDescent="0.25">
      <c r="A145" s="50" t="s">
        <v>67</v>
      </c>
      <c r="B145" s="50" t="s">
        <v>413</v>
      </c>
      <c r="C145" s="51" t="s">
        <v>285</v>
      </c>
      <c r="D145" s="78">
        <v>286</v>
      </c>
      <c r="E145" s="53" t="s">
        <v>34</v>
      </c>
      <c r="F145" s="53" t="s">
        <v>34</v>
      </c>
      <c r="G145" s="53" t="s">
        <v>34</v>
      </c>
      <c r="H145" s="53" t="s">
        <v>34</v>
      </c>
      <c r="I145" s="53" t="s">
        <v>34</v>
      </c>
      <c r="J145" s="53" t="s">
        <v>34</v>
      </c>
      <c r="K145" s="53" t="s">
        <v>34</v>
      </c>
    </row>
    <row r="146" spans="1:11" x14ac:dyDescent="0.25">
      <c r="A146" s="50" t="s">
        <v>67</v>
      </c>
      <c r="B146" s="50" t="s">
        <v>415</v>
      </c>
      <c r="C146" s="51" t="s">
        <v>285</v>
      </c>
      <c r="D146" s="78">
        <v>290</v>
      </c>
      <c r="E146" s="53" t="s">
        <v>34</v>
      </c>
      <c r="F146" s="53" t="s">
        <v>34</v>
      </c>
      <c r="G146" s="53" t="s">
        <v>34</v>
      </c>
      <c r="H146" s="53" t="s">
        <v>34</v>
      </c>
      <c r="I146" s="53" t="s">
        <v>34</v>
      </c>
      <c r="J146" s="53" t="s">
        <v>34</v>
      </c>
      <c r="K146" s="53" t="s">
        <v>34</v>
      </c>
    </row>
    <row r="147" spans="1:11" x14ac:dyDescent="0.25">
      <c r="A147" s="50" t="s">
        <v>67</v>
      </c>
      <c r="B147" s="50" t="s">
        <v>417</v>
      </c>
      <c r="C147" s="51" t="s">
        <v>285</v>
      </c>
      <c r="D147" s="78">
        <v>18</v>
      </c>
      <c r="E147" s="53" t="s">
        <v>34</v>
      </c>
      <c r="F147" s="53" t="s">
        <v>34</v>
      </c>
      <c r="G147" s="53" t="s">
        <v>34</v>
      </c>
      <c r="H147" s="53" t="s">
        <v>34</v>
      </c>
      <c r="I147" s="53" t="s">
        <v>34</v>
      </c>
      <c r="J147" s="53" t="s">
        <v>34</v>
      </c>
      <c r="K147" s="53" t="s">
        <v>34</v>
      </c>
    </row>
    <row r="148" spans="1:11" x14ac:dyDescent="0.25">
      <c r="A148" s="50" t="s">
        <v>418</v>
      </c>
      <c r="B148" s="50" t="s">
        <v>420</v>
      </c>
      <c r="C148" s="51" t="s">
        <v>422</v>
      </c>
      <c r="D148" s="78">
        <v>195</v>
      </c>
      <c r="E148" s="53" t="s">
        <v>2</v>
      </c>
      <c r="F148" s="53" t="s">
        <v>34</v>
      </c>
      <c r="G148" s="53" t="s">
        <v>34</v>
      </c>
      <c r="H148" s="53" t="s">
        <v>2</v>
      </c>
      <c r="I148" s="53" t="s">
        <v>2</v>
      </c>
      <c r="J148" s="53" t="s">
        <v>2</v>
      </c>
      <c r="K148" s="53" t="s">
        <v>2</v>
      </c>
    </row>
    <row r="149" spans="1:11" x14ac:dyDescent="0.25">
      <c r="A149" s="50" t="s">
        <v>73</v>
      </c>
      <c r="B149" s="50" t="s">
        <v>426</v>
      </c>
      <c r="C149" s="51" t="s">
        <v>403</v>
      </c>
      <c r="D149" s="78">
        <v>255</v>
      </c>
      <c r="E149" s="320" t="s">
        <v>514</v>
      </c>
      <c r="F149" s="320" t="s">
        <v>514</v>
      </c>
      <c r="G149" s="53" t="s">
        <v>34</v>
      </c>
      <c r="H149" s="320" t="s">
        <v>514</v>
      </c>
      <c r="I149" s="53" t="s">
        <v>34</v>
      </c>
      <c r="J149" s="320" t="s">
        <v>514</v>
      </c>
      <c r="K149" s="320" t="s">
        <v>514</v>
      </c>
    </row>
    <row r="150" spans="1:11" x14ac:dyDescent="0.25">
      <c r="A150" s="50" t="s">
        <v>79</v>
      </c>
      <c r="B150" s="50" t="s">
        <v>431</v>
      </c>
      <c r="C150" s="51" t="s">
        <v>285</v>
      </c>
      <c r="D150" s="78">
        <v>321</v>
      </c>
      <c r="E150" s="53" t="s">
        <v>34</v>
      </c>
      <c r="F150" s="53" t="s">
        <v>34</v>
      </c>
      <c r="G150" s="53" t="s">
        <v>34</v>
      </c>
      <c r="H150" s="53" t="s">
        <v>34</v>
      </c>
      <c r="I150" s="53" t="s">
        <v>34</v>
      </c>
      <c r="J150" s="53" t="s">
        <v>34</v>
      </c>
      <c r="K150" s="53" t="s">
        <v>34</v>
      </c>
    </row>
    <row r="151" spans="1:11" x14ac:dyDescent="0.25">
      <c r="A151" s="50" t="s">
        <v>79</v>
      </c>
      <c r="B151" s="50" t="s">
        <v>300</v>
      </c>
      <c r="C151" s="51" t="s">
        <v>285</v>
      </c>
      <c r="D151" s="78">
        <v>316</v>
      </c>
      <c r="E151" s="53" t="s">
        <v>34</v>
      </c>
      <c r="F151" s="53" t="s">
        <v>2</v>
      </c>
      <c r="G151" s="53" t="s">
        <v>34</v>
      </c>
      <c r="H151" s="53" t="s">
        <v>34</v>
      </c>
      <c r="I151" s="53" t="s">
        <v>34</v>
      </c>
      <c r="J151" s="53" t="s">
        <v>34</v>
      </c>
      <c r="K151" s="53" t="s">
        <v>2</v>
      </c>
    </row>
    <row r="152" spans="1:11" x14ac:dyDescent="0.25">
      <c r="A152" s="50" t="s">
        <v>79</v>
      </c>
      <c r="B152" s="50" t="s">
        <v>438</v>
      </c>
      <c r="C152" s="51" t="s">
        <v>285</v>
      </c>
      <c r="D152" s="78">
        <v>330</v>
      </c>
      <c r="E152" s="320" t="s">
        <v>514</v>
      </c>
      <c r="F152" s="320" t="s">
        <v>514</v>
      </c>
      <c r="G152" s="320" t="s">
        <v>514</v>
      </c>
      <c r="H152" s="320" t="s">
        <v>514</v>
      </c>
      <c r="I152" s="53" t="s">
        <v>34</v>
      </c>
      <c r="J152" s="320" t="s">
        <v>514</v>
      </c>
      <c r="K152" s="320" t="s">
        <v>514</v>
      </c>
    </row>
    <row r="153" spans="1:11" x14ac:dyDescent="0.25">
      <c r="A153" s="50" t="s">
        <v>239</v>
      </c>
      <c r="B153" s="50" t="s">
        <v>442</v>
      </c>
      <c r="C153" s="51" t="s">
        <v>285</v>
      </c>
      <c r="D153" s="78">
        <v>33</v>
      </c>
      <c r="E153" s="53" t="s">
        <v>34</v>
      </c>
      <c r="F153" s="53" t="s">
        <v>2</v>
      </c>
      <c r="G153" s="53" t="s">
        <v>34</v>
      </c>
      <c r="H153" s="320" t="s">
        <v>514</v>
      </c>
      <c r="I153" s="53" t="s">
        <v>2</v>
      </c>
      <c r="J153" s="53" t="s">
        <v>2</v>
      </c>
      <c r="K153" s="53" t="s">
        <v>2</v>
      </c>
    </row>
    <row r="154" spans="1:11" x14ac:dyDescent="0.25">
      <c r="A154" s="50" t="s">
        <v>239</v>
      </c>
      <c r="B154" s="50" t="s">
        <v>447</v>
      </c>
      <c r="C154" s="51" t="s">
        <v>285</v>
      </c>
      <c r="D154" s="78">
        <v>318</v>
      </c>
      <c r="E154" s="53" t="s">
        <v>34</v>
      </c>
      <c r="F154" s="53" t="s">
        <v>34</v>
      </c>
      <c r="G154" s="53" t="s">
        <v>34</v>
      </c>
      <c r="H154" s="53" t="s">
        <v>34</v>
      </c>
      <c r="I154" s="53" t="s">
        <v>34</v>
      </c>
      <c r="J154" s="53" t="s">
        <v>34</v>
      </c>
      <c r="K154" s="53" t="s">
        <v>34</v>
      </c>
    </row>
    <row r="155" spans="1:11" x14ac:dyDescent="0.25">
      <c r="A155" s="50" t="s">
        <v>239</v>
      </c>
      <c r="B155" s="50" t="s">
        <v>342</v>
      </c>
      <c r="C155" s="51" t="s">
        <v>285</v>
      </c>
      <c r="D155" s="78">
        <v>319</v>
      </c>
      <c r="E155" s="53" t="s">
        <v>34</v>
      </c>
      <c r="F155" s="320" t="s">
        <v>514</v>
      </c>
      <c r="G155" s="53" t="s">
        <v>34</v>
      </c>
      <c r="H155" s="53" t="s">
        <v>34</v>
      </c>
      <c r="I155" s="53" t="s">
        <v>34</v>
      </c>
      <c r="J155" s="53" t="s">
        <v>34</v>
      </c>
      <c r="K155" s="53" t="s">
        <v>34</v>
      </c>
    </row>
    <row r="156" spans="1:11" x14ac:dyDescent="0.25">
      <c r="A156" s="50" t="s">
        <v>239</v>
      </c>
      <c r="B156" s="50" t="s">
        <v>454</v>
      </c>
      <c r="C156" s="51" t="s">
        <v>285</v>
      </c>
      <c r="D156" s="78">
        <v>355</v>
      </c>
      <c r="E156" s="53" t="s">
        <v>34</v>
      </c>
      <c r="F156" s="53" t="s">
        <v>2</v>
      </c>
      <c r="G156" s="53" t="s">
        <v>34</v>
      </c>
      <c r="H156" s="53" t="s">
        <v>34</v>
      </c>
      <c r="I156" s="53" t="s">
        <v>34</v>
      </c>
      <c r="J156" s="53" t="s">
        <v>34</v>
      </c>
      <c r="K156" s="53" t="s">
        <v>34</v>
      </c>
    </row>
    <row r="157" spans="1:11" x14ac:dyDescent="0.25">
      <c r="A157" s="50" t="s">
        <v>239</v>
      </c>
      <c r="B157" s="50" t="s">
        <v>458</v>
      </c>
      <c r="C157" s="51" t="s">
        <v>285</v>
      </c>
      <c r="D157" s="78">
        <v>192</v>
      </c>
      <c r="E157" s="53" t="s">
        <v>34</v>
      </c>
      <c r="F157" s="53" t="s">
        <v>2</v>
      </c>
      <c r="G157" s="53" t="s">
        <v>34</v>
      </c>
      <c r="H157" s="320" t="s">
        <v>514</v>
      </c>
      <c r="I157" s="53" t="s">
        <v>34</v>
      </c>
      <c r="J157" s="53" t="s">
        <v>34</v>
      </c>
      <c r="K157" s="53" t="s">
        <v>34</v>
      </c>
    </row>
    <row r="158" spans="1:11" x14ac:dyDescent="0.25">
      <c r="A158" s="50" t="s">
        <v>103</v>
      </c>
      <c r="B158" s="50" t="s">
        <v>463</v>
      </c>
      <c r="C158" s="51" t="s">
        <v>464</v>
      </c>
      <c r="D158" s="78">
        <v>151</v>
      </c>
      <c r="E158" s="53" t="s">
        <v>34</v>
      </c>
      <c r="F158" s="53" t="s">
        <v>34</v>
      </c>
      <c r="G158" s="53" t="s">
        <v>34</v>
      </c>
      <c r="H158" s="53" t="s">
        <v>34</v>
      </c>
      <c r="I158" s="53" t="s">
        <v>34</v>
      </c>
      <c r="J158" s="53" t="s">
        <v>34</v>
      </c>
      <c r="K158" s="53" t="s">
        <v>34</v>
      </c>
    </row>
    <row r="159" spans="1:11" x14ac:dyDescent="0.25">
      <c r="A159" s="50" t="s">
        <v>103</v>
      </c>
      <c r="B159" s="50" t="s">
        <v>466</v>
      </c>
      <c r="C159" s="51" t="s">
        <v>322</v>
      </c>
      <c r="D159" s="78">
        <v>158</v>
      </c>
      <c r="E159" s="53" t="s">
        <v>34</v>
      </c>
      <c r="F159" s="53" t="s">
        <v>34</v>
      </c>
      <c r="G159" s="53" t="s">
        <v>34</v>
      </c>
      <c r="H159" s="53" t="s">
        <v>34</v>
      </c>
      <c r="I159" s="53" t="s">
        <v>34</v>
      </c>
      <c r="J159" s="53" t="s">
        <v>34</v>
      </c>
      <c r="K159" s="53" t="s">
        <v>34</v>
      </c>
    </row>
    <row r="160" spans="1:11" x14ac:dyDescent="0.25">
      <c r="A160" s="50" t="s">
        <v>103</v>
      </c>
      <c r="B160" s="50" t="s">
        <v>468</v>
      </c>
      <c r="C160" s="51" t="s">
        <v>332</v>
      </c>
      <c r="D160" s="78">
        <v>158</v>
      </c>
      <c r="E160" s="53" t="s">
        <v>34</v>
      </c>
      <c r="F160" s="53" t="s">
        <v>34</v>
      </c>
      <c r="G160" s="53" t="s">
        <v>34</v>
      </c>
      <c r="H160" s="53" t="s">
        <v>34</v>
      </c>
      <c r="I160" s="53" t="s">
        <v>34</v>
      </c>
      <c r="J160" s="53" t="s">
        <v>34</v>
      </c>
      <c r="K160" s="53" t="s">
        <v>34</v>
      </c>
    </row>
    <row r="161" spans="1:11" x14ac:dyDescent="0.25">
      <c r="A161" s="50" t="s">
        <v>109</v>
      </c>
      <c r="B161" s="50" t="s">
        <v>470</v>
      </c>
      <c r="C161" s="51" t="s">
        <v>349</v>
      </c>
      <c r="D161" s="78">
        <v>320</v>
      </c>
      <c r="E161" s="53" t="s">
        <v>34</v>
      </c>
      <c r="F161" s="53" t="s">
        <v>2</v>
      </c>
      <c r="G161" s="53" t="s">
        <v>34</v>
      </c>
      <c r="H161" s="53" t="s">
        <v>34</v>
      </c>
      <c r="I161" s="53" t="s">
        <v>34</v>
      </c>
      <c r="J161" s="320" t="s">
        <v>514</v>
      </c>
      <c r="K161" s="53" t="s">
        <v>34</v>
      </c>
    </row>
    <row r="162" spans="1:11" s="410" customFormat="1" ht="12.75" x14ac:dyDescent="0.2">
      <c r="A162" s="610"/>
      <c r="B162" s="611"/>
      <c r="C162" s="612" t="s">
        <v>6</v>
      </c>
      <c r="D162" s="613">
        <f>SUM(D114:D161)</f>
        <v>12973</v>
      </c>
      <c r="E162" s="614">
        <v>41</v>
      </c>
      <c r="F162" s="614">
        <v>33</v>
      </c>
      <c r="G162" s="614">
        <v>44</v>
      </c>
      <c r="H162" s="614">
        <v>39</v>
      </c>
      <c r="I162" s="614">
        <v>43</v>
      </c>
      <c r="J162" s="614">
        <v>35</v>
      </c>
      <c r="K162" s="614">
        <v>34</v>
      </c>
    </row>
    <row r="163" spans="1:11" s="410" customFormat="1" ht="12.75" x14ac:dyDescent="0.2">
      <c r="A163" s="616"/>
      <c r="B163" s="617"/>
      <c r="C163" s="618" t="s">
        <v>7</v>
      </c>
      <c r="D163" s="613">
        <f>AVERAGE(D114:D161)</f>
        <v>270.27083333333331</v>
      </c>
      <c r="E163" s="614"/>
      <c r="F163" s="614"/>
      <c r="G163" s="614"/>
      <c r="H163" s="614"/>
      <c r="I163" s="614"/>
      <c r="J163" s="614"/>
      <c r="K163" s="614"/>
    </row>
    <row r="164" spans="1:11" s="410" customFormat="1" ht="12.75" x14ac:dyDescent="0.2">
      <c r="A164" s="616"/>
      <c r="B164" s="617"/>
      <c r="C164" s="618" t="s">
        <v>8</v>
      </c>
      <c r="D164" s="613">
        <f>MEDIAN(D114:D161)</f>
        <v>288</v>
      </c>
      <c r="E164" s="614"/>
      <c r="F164" s="614"/>
      <c r="G164" s="614"/>
      <c r="H164" s="614"/>
      <c r="I164" s="614"/>
      <c r="J164" s="614"/>
      <c r="K164" s="614"/>
    </row>
    <row r="165" spans="1:11" s="419" customFormat="1" ht="12.75" x14ac:dyDescent="0.2">
      <c r="A165" s="620"/>
      <c r="B165" s="621"/>
      <c r="C165" s="618" t="s">
        <v>482</v>
      </c>
      <c r="D165" s="622"/>
      <c r="E165" s="623">
        <f t="shared" ref="E165:K165" si="14">+E162/E113</f>
        <v>0.95348837209302328</v>
      </c>
      <c r="F165" s="623">
        <f t="shared" si="14"/>
        <v>0.80487804878048785</v>
      </c>
      <c r="G165" s="623">
        <f t="shared" si="14"/>
        <v>0.97777777777777775</v>
      </c>
      <c r="H165" s="623">
        <f t="shared" si="14"/>
        <v>0.9285714285714286</v>
      </c>
      <c r="I165" s="623">
        <f t="shared" si="14"/>
        <v>0.93478260869565222</v>
      </c>
      <c r="J165" s="623">
        <f t="shared" si="14"/>
        <v>0.875</v>
      </c>
      <c r="K165" s="623">
        <f t="shared" si="14"/>
        <v>0.79069767441860461</v>
      </c>
    </row>
    <row r="166" spans="1:11" x14ac:dyDescent="0.25">
      <c r="C166" s="70"/>
    </row>
    <row r="167" spans="1:11" x14ac:dyDescent="0.25">
      <c r="C167" s="70"/>
    </row>
  </sheetData>
  <mergeCells count="24">
    <mergeCell ref="E96:F96"/>
    <mergeCell ref="G96:K96"/>
    <mergeCell ref="A98:C98"/>
    <mergeCell ref="E111:F111"/>
    <mergeCell ref="G111:K111"/>
    <mergeCell ref="A113:C113"/>
    <mergeCell ref="E60:F60"/>
    <mergeCell ref="G60:K60"/>
    <mergeCell ref="A62:C62"/>
    <mergeCell ref="E73:F73"/>
    <mergeCell ref="G73:K73"/>
    <mergeCell ref="A75:C75"/>
    <mergeCell ref="E20:F20"/>
    <mergeCell ref="G20:K20"/>
    <mergeCell ref="A22:C22"/>
    <mergeCell ref="E44:F44"/>
    <mergeCell ref="G44:K44"/>
    <mergeCell ref="A46:C46"/>
    <mergeCell ref="E4:F4"/>
    <mergeCell ref="G4:K4"/>
    <mergeCell ref="B13:D13"/>
    <mergeCell ref="E16:F16"/>
    <mergeCell ref="G16:K16"/>
    <mergeCell ref="A18:C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81B1C-9A43-4565-B5CE-5183CFF3EEAF}">
  <dimension ref="A1:Y169"/>
  <sheetViews>
    <sheetView workbookViewId="0">
      <pane ySplit="19" topLeftCell="A20" activePane="bottomLeft" state="frozen"/>
      <selection pane="bottomLeft" activeCell="A20" sqref="A20:XFD20"/>
    </sheetView>
  </sheetViews>
  <sheetFormatPr defaultRowHeight="15" x14ac:dyDescent="0.25"/>
  <cols>
    <col min="1" max="1" width="14.7109375" style="688" customWidth="1"/>
    <col min="2" max="2" width="31.85546875" style="688" customWidth="1"/>
    <col min="3" max="3" width="8.85546875" style="688" customWidth="1"/>
    <col min="4" max="4" width="11.140625" style="688" customWidth="1"/>
    <col min="5" max="5" width="11.5703125" style="688" customWidth="1"/>
    <col min="6" max="6" width="13.28515625" style="688" customWidth="1"/>
    <col min="7" max="7" width="12" style="688" customWidth="1"/>
    <col min="8" max="8" width="11.140625" style="688" customWidth="1"/>
    <col min="9" max="9" width="12.7109375" style="688" customWidth="1"/>
    <col min="10" max="10" width="10" style="688" customWidth="1"/>
    <col min="11" max="11" width="11" style="688" customWidth="1"/>
    <col min="12" max="12" width="10.5703125" style="688" customWidth="1"/>
    <col min="13" max="13" width="10.28515625" style="688" customWidth="1"/>
    <col min="14" max="14" width="10.140625" style="688" customWidth="1"/>
    <col min="15" max="16384" width="9.140625" style="688"/>
  </cols>
  <sheetData>
    <row r="1" spans="1:18" s="687" customFormat="1" ht="15.75" x14ac:dyDescent="0.25">
      <c r="A1" s="685" t="s">
        <v>0</v>
      </c>
      <c r="B1" s="686"/>
      <c r="C1" s="686"/>
      <c r="D1" s="686"/>
      <c r="E1" s="686"/>
      <c r="F1" s="686"/>
      <c r="G1" s="686"/>
      <c r="H1" s="686"/>
      <c r="P1" s="688"/>
      <c r="Q1" s="688"/>
      <c r="R1" s="688"/>
    </row>
    <row r="2" spans="1:18" s="689" customFormat="1" ht="15.75" x14ac:dyDescent="0.25">
      <c r="A2" s="685" t="s">
        <v>591</v>
      </c>
      <c r="D2" s="690"/>
      <c r="E2" s="690"/>
      <c r="F2" s="691"/>
      <c r="G2" s="690"/>
      <c r="H2" s="690"/>
      <c r="I2" s="690"/>
      <c r="J2" s="690"/>
      <c r="K2" s="692"/>
      <c r="L2" s="693"/>
      <c r="M2" s="690"/>
      <c r="N2" s="690"/>
      <c r="O2" s="694"/>
      <c r="P2" s="688"/>
      <c r="Q2" s="688"/>
      <c r="R2" s="688"/>
    </row>
    <row r="3" spans="1:18" s="696" customFormat="1" x14ac:dyDescent="0.25">
      <c r="A3" s="695" t="s">
        <v>476</v>
      </c>
      <c r="B3" s="689"/>
      <c r="D3" s="697"/>
      <c r="E3" s="697"/>
      <c r="F3" s="697"/>
      <c r="G3" s="697"/>
      <c r="H3" s="697"/>
      <c r="I3" s="694"/>
      <c r="L3" s="697"/>
      <c r="M3" s="697"/>
      <c r="N3" s="697"/>
      <c r="O3" s="697"/>
      <c r="P3" s="688"/>
      <c r="Q3" s="688"/>
      <c r="R3" s="688"/>
    </row>
    <row r="4" spans="1:18" s="696" customFormat="1" ht="15.75" x14ac:dyDescent="0.25">
      <c r="B4" s="685"/>
      <c r="D4" s="697"/>
      <c r="E4" s="697"/>
      <c r="F4" s="694"/>
      <c r="G4" s="697"/>
      <c r="H4" s="697"/>
      <c r="I4" s="697"/>
      <c r="J4" s="697"/>
      <c r="L4" s="697"/>
      <c r="M4" s="694"/>
      <c r="N4" s="697"/>
      <c r="O4" s="697"/>
      <c r="P4" s="688"/>
      <c r="Q4" s="688"/>
      <c r="R4" s="688"/>
    </row>
    <row r="5" spans="1:18" s="696" customFormat="1" ht="12.75" customHeight="1" x14ac:dyDescent="0.25">
      <c r="A5" s="698" t="s">
        <v>3</v>
      </c>
      <c r="B5" s="699"/>
      <c r="C5" s="700"/>
      <c r="D5" s="701"/>
      <c r="E5" s="702" t="s">
        <v>592</v>
      </c>
      <c r="F5" s="703" t="s">
        <v>593</v>
      </c>
      <c r="G5" s="704" t="s">
        <v>594</v>
      </c>
      <c r="H5" s="705"/>
      <c r="I5" s="705"/>
      <c r="J5" s="706"/>
      <c r="K5" s="707" t="s">
        <v>595</v>
      </c>
      <c r="L5" s="708" t="s">
        <v>596</v>
      </c>
      <c r="M5" s="704" t="s">
        <v>597</v>
      </c>
      <c r="N5" s="709"/>
      <c r="P5" s="688"/>
      <c r="Q5" s="688"/>
      <c r="R5" s="688"/>
    </row>
    <row r="6" spans="1:18" s="696" customFormat="1" ht="25.5" customHeight="1" x14ac:dyDescent="0.25">
      <c r="B6" s="710" t="s">
        <v>5</v>
      </c>
      <c r="C6" s="711"/>
      <c r="D6" s="712"/>
      <c r="E6" s="713"/>
      <c r="F6" s="714"/>
      <c r="G6" s="715" t="s">
        <v>598</v>
      </c>
      <c r="H6" s="715" t="s">
        <v>599</v>
      </c>
      <c r="I6" s="715" t="s">
        <v>600</v>
      </c>
      <c r="J6" s="715" t="s">
        <v>601</v>
      </c>
      <c r="K6" s="716"/>
      <c r="L6" s="716"/>
      <c r="M6" s="717" t="s">
        <v>602</v>
      </c>
      <c r="N6" s="717" t="s">
        <v>603</v>
      </c>
      <c r="P6" s="688"/>
      <c r="Q6" s="688"/>
      <c r="R6" s="688"/>
    </row>
    <row r="7" spans="1:18" s="696" customFormat="1" x14ac:dyDescent="0.25">
      <c r="B7" s="718" t="s">
        <v>9</v>
      </c>
      <c r="C7" s="719"/>
      <c r="D7" s="720"/>
      <c r="E7" s="721">
        <f>AVERAGE(E25:E39)</f>
        <v>2150.6666666666665</v>
      </c>
      <c r="F7" s="722">
        <f t="shared" ref="F7:L7" si="0">+F41</f>
        <v>3.0651082701245862</v>
      </c>
      <c r="G7" s="722">
        <f t="shared" si="0"/>
        <v>11.461538461538462</v>
      </c>
      <c r="H7" s="722">
        <f t="shared" si="0"/>
        <v>206.75</v>
      </c>
      <c r="I7" s="722">
        <f t="shared" si="0"/>
        <v>245.76923076923077</v>
      </c>
      <c r="J7" s="722">
        <f t="shared" si="0"/>
        <v>436.61538461538464</v>
      </c>
      <c r="K7" s="723">
        <f t="shared" si="0"/>
        <v>0.80419100837181057</v>
      </c>
      <c r="L7" s="724">
        <f t="shared" si="0"/>
        <v>38.083333333333336</v>
      </c>
      <c r="M7" s="725">
        <f>+M43</f>
        <v>0.93333333333333335</v>
      </c>
      <c r="N7" s="725">
        <f>+N43</f>
        <v>0.8</v>
      </c>
      <c r="P7" s="688"/>
      <c r="Q7" s="688"/>
      <c r="R7" s="688"/>
    </row>
    <row r="8" spans="1:18" s="696" customFormat="1" x14ac:dyDescent="0.25">
      <c r="B8" s="718" t="s">
        <v>10</v>
      </c>
      <c r="C8" s="719"/>
      <c r="D8" s="726"/>
      <c r="E8" s="721">
        <f>AVERAGE(E49:E55)</f>
        <v>1290</v>
      </c>
      <c r="F8" s="722">
        <f t="shared" ref="F8:L8" si="1">+F57</f>
        <v>6.055193434550187</v>
      </c>
      <c r="G8" s="722">
        <f t="shared" si="1"/>
        <v>6.2857142857142856</v>
      </c>
      <c r="H8" s="722">
        <f t="shared" si="1"/>
        <v>85.857142857142861</v>
      </c>
      <c r="I8" s="722">
        <f t="shared" si="1"/>
        <v>87.142857142857139</v>
      </c>
      <c r="J8" s="722">
        <f t="shared" si="1"/>
        <v>173</v>
      </c>
      <c r="K8" s="723">
        <f t="shared" si="1"/>
        <v>0.81067158458998068</v>
      </c>
      <c r="L8" s="724">
        <f t="shared" si="1"/>
        <v>34.714285714285715</v>
      </c>
      <c r="M8" s="725">
        <f>+M59</f>
        <v>0.8571428571428571</v>
      </c>
      <c r="N8" s="725">
        <f>+N59</f>
        <v>0.7142857142857143</v>
      </c>
      <c r="P8" s="688"/>
      <c r="Q8" s="688"/>
      <c r="R8" s="688"/>
    </row>
    <row r="9" spans="1:18" s="696" customFormat="1" x14ac:dyDescent="0.25">
      <c r="B9" s="718" t="s">
        <v>11</v>
      </c>
      <c r="C9" s="719"/>
      <c r="D9" s="726"/>
      <c r="E9" s="721">
        <f>AVERAGE(E65:E68)</f>
        <v>3366</v>
      </c>
      <c r="F9" s="723">
        <f t="shared" ref="F9:L9" si="2">+F70</f>
        <v>12.044920971336536</v>
      </c>
      <c r="G9" s="722">
        <f t="shared" si="2"/>
        <v>13.5</v>
      </c>
      <c r="H9" s="722">
        <f t="shared" si="2"/>
        <v>150.75</v>
      </c>
      <c r="I9" s="722">
        <f t="shared" si="2"/>
        <v>88.5</v>
      </c>
      <c r="J9" s="722">
        <f t="shared" si="2"/>
        <v>239.25</v>
      </c>
      <c r="K9" s="723">
        <f t="shared" si="2"/>
        <v>0.77202255954875509</v>
      </c>
      <c r="L9" s="724">
        <f t="shared" si="2"/>
        <v>30.25</v>
      </c>
      <c r="M9" s="725">
        <f>+M72</f>
        <v>1</v>
      </c>
      <c r="N9" s="725">
        <f>+N72</f>
        <v>0.75</v>
      </c>
      <c r="P9" s="688"/>
      <c r="Q9" s="688"/>
      <c r="R9" s="688"/>
    </row>
    <row r="10" spans="1:18" s="696" customFormat="1" x14ac:dyDescent="0.25">
      <c r="B10" s="718" t="s">
        <v>12</v>
      </c>
      <c r="C10" s="719"/>
      <c r="D10" s="726"/>
      <c r="E10" s="721">
        <f>AVERAGE(E78:E91)</f>
        <v>3721.0714285714284</v>
      </c>
      <c r="F10" s="723">
        <f t="shared" ref="F10:L10" si="3">+F93</f>
        <v>8.0905496873496396</v>
      </c>
      <c r="G10" s="722">
        <f t="shared" si="3"/>
        <v>12.857142857142858</v>
      </c>
      <c r="H10" s="722">
        <f t="shared" si="3"/>
        <v>237.64285714285714</v>
      </c>
      <c r="I10" s="722">
        <f t="shared" si="3"/>
        <v>210.92857142857142</v>
      </c>
      <c r="J10" s="722">
        <f t="shared" si="3"/>
        <v>448.57142857142856</v>
      </c>
      <c r="K10" s="723">
        <f t="shared" si="3"/>
        <v>0.85026581172535198</v>
      </c>
      <c r="L10" s="724">
        <f t="shared" si="3"/>
        <v>36.571428571428569</v>
      </c>
      <c r="M10" s="725">
        <f>+M95</f>
        <v>0.9285714285714286</v>
      </c>
      <c r="N10" s="725">
        <f>+N95</f>
        <v>0.92307692307692313</v>
      </c>
      <c r="P10" s="688"/>
      <c r="Q10" s="688"/>
      <c r="R10" s="688"/>
    </row>
    <row r="11" spans="1:18" s="696" customFormat="1" x14ac:dyDescent="0.25">
      <c r="B11" s="718" t="s">
        <v>13</v>
      </c>
      <c r="C11" s="719"/>
      <c r="D11" s="726"/>
      <c r="E11" s="721">
        <f>AVERAGE(E101:E106)</f>
        <v>3200.2</v>
      </c>
      <c r="F11" s="723">
        <f t="shared" ref="F11:L11" si="4">+F108</f>
        <v>26.731897963887036</v>
      </c>
      <c r="G11" s="722">
        <f t="shared" si="4"/>
        <v>13.333333333333334</v>
      </c>
      <c r="H11" s="722">
        <f t="shared" si="4"/>
        <v>188</v>
      </c>
      <c r="I11" s="722">
        <f t="shared" si="4"/>
        <v>40.25</v>
      </c>
      <c r="J11" s="722">
        <f t="shared" si="4"/>
        <v>230.5</v>
      </c>
      <c r="K11" s="723">
        <f t="shared" si="4"/>
        <v>0.84366621733410407</v>
      </c>
      <c r="L11" s="724">
        <f t="shared" si="4"/>
        <v>35.5</v>
      </c>
      <c r="M11" s="725">
        <f>+M110</f>
        <v>0.66666666666666663</v>
      </c>
      <c r="N11" s="725">
        <f>+N110</f>
        <v>0.33333333333333331</v>
      </c>
      <c r="P11" s="688"/>
      <c r="Q11" s="688"/>
      <c r="R11" s="688"/>
    </row>
    <row r="12" spans="1:18" s="696" customFormat="1" x14ac:dyDescent="0.25">
      <c r="B12" s="718" t="s">
        <v>14</v>
      </c>
      <c r="C12" s="727"/>
      <c r="D12" s="726"/>
      <c r="E12" s="721">
        <f>AVERAGE(E116:E163)</f>
        <v>5517.8222222222221</v>
      </c>
      <c r="F12" s="723">
        <f t="shared" ref="F12:L12" si="5">+F165</f>
        <v>21.374418666666667</v>
      </c>
      <c r="G12" s="722">
        <f t="shared" si="5"/>
        <v>16.479166666666668</v>
      </c>
      <c r="H12" s="722">
        <f t="shared" si="5"/>
        <v>275.68085106382978</v>
      </c>
      <c r="I12" s="722">
        <f t="shared" si="5"/>
        <v>67.534883720930239</v>
      </c>
      <c r="J12" s="722">
        <f t="shared" si="5"/>
        <v>338.38095238095241</v>
      </c>
      <c r="K12" s="723">
        <f t="shared" si="5"/>
        <v>1.3613820568561368</v>
      </c>
      <c r="L12" s="724">
        <f t="shared" si="5"/>
        <v>34.802083333333336</v>
      </c>
      <c r="M12" s="725">
        <f>+M167</f>
        <v>0.65957446808510634</v>
      </c>
      <c r="N12" s="725">
        <f>+N167</f>
        <v>0.61702127659574468</v>
      </c>
      <c r="P12" s="688"/>
      <c r="Q12" s="688"/>
      <c r="R12" s="688"/>
    </row>
    <row r="13" spans="1:18" s="698" customFormat="1" x14ac:dyDescent="0.25">
      <c r="B13" s="728" t="s">
        <v>15</v>
      </c>
      <c r="C13" s="729"/>
      <c r="D13" s="730"/>
      <c r="E13" s="731">
        <f>+E14/E19</f>
        <v>4186.5581395348836</v>
      </c>
      <c r="F13" s="732">
        <v>12.10965</v>
      </c>
      <c r="G13" s="733">
        <f>+G14/G19</f>
        <v>14.108695652173912</v>
      </c>
      <c r="H13" s="733">
        <f>+H14/H19</f>
        <v>234.4111111111111</v>
      </c>
      <c r="I13" s="733">
        <f>+I14/I19</f>
        <v>118.33720930232558</v>
      </c>
      <c r="J13" s="733">
        <f>+J14/J19</f>
        <v>344.21176470588233</v>
      </c>
      <c r="K13" s="733">
        <v>1.038</v>
      </c>
      <c r="L13" s="733">
        <f>+L14/L19</f>
        <v>35.433510638297875</v>
      </c>
      <c r="M13" s="734">
        <f>+(M40+M56+M69+M92+M107+M164)/M19</f>
        <v>0.77419354838709675</v>
      </c>
      <c r="N13" s="734">
        <f>+(N40+N56+N69+N92+N107+N164)/N19</f>
        <v>0.68478260869565222</v>
      </c>
      <c r="P13" s="688"/>
      <c r="Q13" s="688"/>
      <c r="R13" s="688"/>
    </row>
    <row r="14" spans="1:18" s="696" customFormat="1" x14ac:dyDescent="0.25">
      <c r="B14" s="735" t="s">
        <v>604</v>
      </c>
      <c r="C14" s="736"/>
      <c r="D14" s="737"/>
      <c r="E14" s="738">
        <f>SUM(E40,E56,E69,E92,E107,E164)</f>
        <v>360044</v>
      </c>
      <c r="F14" s="739"/>
      <c r="G14" s="738">
        <f>+G164+G107+G92+G69+G56+G40</f>
        <v>1298</v>
      </c>
      <c r="H14" s="738">
        <f>+H40+H56+H69+H92+H107+H164</f>
        <v>21097</v>
      </c>
      <c r="I14" s="738">
        <f>+I164+I107+I92+I69+I56+I40</f>
        <v>10177</v>
      </c>
      <c r="J14" s="738">
        <f>+J40+J56+J69+J92+J107+J164</f>
        <v>29258</v>
      </c>
      <c r="K14" s="740"/>
      <c r="L14" s="741">
        <f>+L40+L56+L69+L92+L107+L164</f>
        <v>3330.75</v>
      </c>
      <c r="M14" s="742"/>
      <c r="N14" s="739"/>
      <c r="P14" s="688"/>
      <c r="Q14" s="688"/>
      <c r="R14" s="688"/>
    </row>
    <row r="15" spans="1:18" s="696" customFormat="1" x14ac:dyDescent="0.25">
      <c r="B15" s="743"/>
      <c r="C15" s="744"/>
      <c r="D15" s="745"/>
      <c r="E15" s="746"/>
      <c r="F15" s="747"/>
      <c r="G15" s="746"/>
      <c r="H15" s="746"/>
      <c r="I15" s="746"/>
      <c r="J15" s="746"/>
      <c r="K15" s="747"/>
      <c r="L15" s="748"/>
      <c r="M15" s="749"/>
      <c r="N15" s="749"/>
      <c r="O15" s="749"/>
      <c r="P15" s="688"/>
      <c r="Q15" s="688"/>
      <c r="R15" s="688"/>
    </row>
    <row r="16" spans="1:18" s="696" customFormat="1" x14ac:dyDescent="0.25">
      <c r="A16" s="698" t="s">
        <v>16</v>
      </c>
      <c r="E16" s="697"/>
      <c r="P16" s="688"/>
      <c r="Q16" s="688"/>
      <c r="R16" s="688"/>
    </row>
    <row r="17" spans="1:19" s="760" customFormat="1" ht="12.75" customHeight="1" x14ac:dyDescent="0.25">
      <c r="A17" s="750"/>
      <c r="B17" s="751"/>
      <c r="C17" s="750"/>
      <c r="D17" s="752"/>
      <c r="E17" s="753" t="s">
        <v>605</v>
      </c>
      <c r="F17" s="754" t="s">
        <v>593</v>
      </c>
      <c r="G17" s="755" t="s">
        <v>606</v>
      </c>
      <c r="H17" s="756"/>
      <c r="I17" s="756"/>
      <c r="J17" s="756"/>
      <c r="K17" s="757"/>
      <c r="L17" s="758" t="s">
        <v>607</v>
      </c>
      <c r="M17" s="755" t="s">
        <v>608</v>
      </c>
      <c r="N17" s="759"/>
      <c r="P17" s="688"/>
      <c r="Q17" s="688"/>
      <c r="R17" s="688"/>
    </row>
    <row r="18" spans="1:19" s="760" customFormat="1" ht="39" x14ac:dyDescent="0.25">
      <c r="A18" s="761" t="s">
        <v>18</v>
      </c>
      <c r="B18" s="761" t="s">
        <v>20</v>
      </c>
      <c r="C18" s="761" t="s">
        <v>22</v>
      </c>
      <c r="D18" s="762" t="s">
        <v>4</v>
      </c>
      <c r="E18" s="763"/>
      <c r="F18" s="764"/>
      <c r="G18" s="765" t="s">
        <v>598</v>
      </c>
      <c r="H18" s="765" t="s">
        <v>599</v>
      </c>
      <c r="I18" s="765" t="s">
        <v>600</v>
      </c>
      <c r="J18" s="765" t="s">
        <v>609</v>
      </c>
      <c r="K18" s="766" t="s">
        <v>610</v>
      </c>
      <c r="L18" s="767"/>
      <c r="M18" s="768" t="s">
        <v>602</v>
      </c>
      <c r="N18" s="768" t="s">
        <v>603</v>
      </c>
      <c r="P18" s="688"/>
      <c r="Q18" s="688"/>
      <c r="R18" s="688"/>
    </row>
    <row r="19" spans="1:19" s="760" customFormat="1" x14ac:dyDescent="0.25">
      <c r="A19" s="769" t="s">
        <v>495</v>
      </c>
      <c r="B19" s="770"/>
      <c r="C19" s="771"/>
      <c r="D19" s="772">
        <f>D24+D48+D64+D77+D100+D115</f>
        <v>94</v>
      </c>
      <c r="E19" s="772">
        <f t="shared" ref="E19:N19" si="6">+E24+E48+E64+E77+E100+E115</f>
        <v>86</v>
      </c>
      <c r="F19" s="772">
        <f t="shared" si="6"/>
        <v>86</v>
      </c>
      <c r="G19" s="772">
        <f t="shared" si="6"/>
        <v>92</v>
      </c>
      <c r="H19" s="772">
        <f t="shared" si="6"/>
        <v>90</v>
      </c>
      <c r="I19" s="772">
        <f t="shared" si="6"/>
        <v>86</v>
      </c>
      <c r="J19" s="772">
        <f t="shared" si="6"/>
        <v>85</v>
      </c>
      <c r="K19" s="772">
        <f t="shared" si="6"/>
        <v>85</v>
      </c>
      <c r="L19" s="772">
        <f t="shared" si="6"/>
        <v>94</v>
      </c>
      <c r="M19" s="772">
        <f t="shared" si="6"/>
        <v>93</v>
      </c>
      <c r="N19" s="772">
        <f t="shared" si="6"/>
        <v>92</v>
      </c>
      <c r="P19" s="688"/>
      <c r="Q19" s="688"/>
      <c r="R19" s="688"/>
    </row>
    <row r="20" spans="1:19" s="696" customFormat="1" x14ac:dyDescent="0.25">
      <c r="B20" s="773"/>
      <c r="C20" s="774"/>
      <c r="D20" s="774"/>
      <c r="G20" s="689"/>
      <c r="H20" s="689"/>
      <c r="I20" s="689"/>
      <c r="J20" s="689" t="s">
        <v>2</v>
      </c>
      <c r="K20" s="689"/>
      <c r="L20" s="689"/>
      <c r="M20" s="689"/>
      <c r="N20" s="689"/>
      <c r="P20" s="688"/>
      <c r="Q20" s="688"/>
      <c r="R20" s="688"/>
    </row>
    <row r="21" spans="1:19" s="696" customFormat="1" x14ac:dyDescent="0.25">
      <c r="B21" s="773"/>
      <c r="C21" s="774"/>
      <c r="D21" s="774"/>
      <c r="G21" s="689"/>
      <c r="H21" s="689"/>
      <c r="I21" s="689"/>
      <c r="J21" s="689"/>
      <c r="K21" s="689"/>
      <c r="L21" s="689"/>
      <c r="M21" s="689"/>
      <c r="N21" s="689"/>
      <c r="P21" s="688"/>
      <c r="Q21" s="688"/>
      <c r="R21" s="688"/>
    </row>
    <row r="22" spans="1:19" s="760" customFormat="1" ht="12.75" customHeight="1" x14ac:dyDescent="0.25">
      <c r="A22" s="775" t="s">
        <v>9</v>
      </c>
      <c r="B22" s="776"/>
      <c r="C22" s="777"/>
      <c r="D22" s="778"/>
      <c r="E22" s="779" t="s">
        <v>605</v>
      </c>
      <c r="F22" s="780" t="s">
        <v>593</v>
      </c>
      <c r="G22" s="781" t="s">
        <v>606</v>
      </c>
      <c r="H22" s="782"/>
      <c r="I22" s="782"/>
      <c r="J22" s="782"/>
      <c r="K22" s="783"/>
      <c r="L22" s="784" t="s">
        <v>607</v>
      </c>
      <c r="M22" s="781" t="s">
        <v>608</v>
      </c>
      <c r="N22" s="785"/>
      <c r="P22" s="688"/>
      <c r="Q22" s="688"/>
      <c r="R22" s="688"/>
    </row>
    <row r="23" spans="1:19" s="760" customFormat="1" ht="45" x14ac:dyDescent="0.25">
      <c r="A23" s="786" t="s">
        <v>18</v>
      </c>
      <c r="B23" s="787" t="s">
        <v>20</v>
      </c>
      <c r="C23" s="786" t="s">
        <v>22</v>
      </c>
      <c r="D23" s="788" t="s">
        <v>4</v>
      </c>
      <c r="E23" s="789"/>
      <c r="F23" s="790"/>
      <c r="G23" s="791" t="s">
        <v>598</v>
      </c>
      <c r="H23" s="791" t="s">
        <v>599</v>
      </c>
      <c r="I23" s="791" t="s">
        <v>600</v>
      </c>
      <c r="J23" s="791" t="s">
        <v>609</v>
      </c>
      <c r="K23" s="792" t="s">
        <v>610</v>
      </c>
      <c r="L23" s="793"/>
      <c r="M23" s="794" t="s">
        <v>602</v>
      </c>
      <c r="N23" s="794" t="s">
        <v>603</v>
      </c>
      <c r="P23" s="688"/>
      <c r="Q23" s="688"/>
      <c r="R23" s="688"/>
    </row>
    <row r="24" spans="1:19" s="760" customFormat="1" x14ac:dyDescent="0.25">
      <c r="A24" s="795" t="s">
        <v>590</v>
      </c>
      <c r="B24" s="796"/>
      <c r="C24" s="797"/>
      <c r="D24" s="798">
        <v>15</v>
      </c>
      <c r="E24" s="798">
        <v>12</v>
      </c>
      <c r="F24" s="798">
        <v>12</v>
      </c>
      <c r="G24" s="798">
        <v>13</v>
      </c>
      <c r="H24" s="798">
        <v>12</v>
      </c>
      <c r="I24" s="798">
        <v>13</v>
      </c>
      <c r="J24" s="798">
        <v>13</v>
      </c>
      <c r="K24" s="798">
        <v>13</v>
      </c>
      <c r="L24" s="798">
        <v>15</v>
      </c>
      <c r="M24" s="798">
        <v>15</v>
      </c>
      <c r="N24" s="798">
        <v>15</v>
      </c>
      <c r="P24" s="688"/>
      <c r="Q24" s="688"/>
      <c r="R24" s="688"/>
    </row>
    <row r="25" spans="1:19" x14ac:dyDescent="0.25">
      <c r="A25" s="799" t="s">
        <v>27</v>
      </c>
      <c r="B25" s="799" t="s">
        <v>29</v>
      </c>
      <c r="C25" s="800" t="s">
        <v>31</v>
      </c>
      <c r="D25" s="801">
        <v>226</v>
      </c>
      <c r="E25" s="802">
        <v>887</v>
      </c>
      <c r="F25" s="803">
        <f t="shared" ref="F25:F32" si="7">+E25/D25</f>
        <v>3.9247787610619471</v>
      </c>
      <c r="G25" s="804">
        <v>25</v>
      </c>
      <c r="H25" s="804">
        <v>71</v>
      </c>
      <c r="I25" s="804">
        <v>87</v>
      </c>
      <c r="J25" s="804">
        <v>158</v>
      </c>
      <c r="K25" s="803">
        <f t="shared" ref="K25:K34" si="8">+J25/D25</f>
        <v>0.69911504424778759</v>
      </c>
      <c r="L25" s="805">
        <v>35</v>
      </c>
      <c r="M25" s="806" t="s">
        <v>34</v>
      </c>
      <c r="N25" s="806" t="s">
        <v>34</v>
      </c>
    </row>
    <row r="26" spans="1:19" x14ac:dyDescent="0.25">
      <c r="A26" s="799" t="s">
        <v>35</v>
      </c>
      <c r="B26" s="799" t="s">
        <v>37</v>
      </c>
      <c r="C26" s="800" t="s">
        <v>31</v>
      </c>
      <c r="D26" s="801">
        <v>1212</v>
      </c>
      <c r="E26" s="802">
        <v>5035</v>
      </c>
      <c r="F26" s="803">
        <f t="shared" si="7"/>
        <v>4.1542904290429039</v>
      </c>
      <c r="G26" s="804">
        <v>20</v>
      </c>
      <c r="H26" s="804">
        <v>500</v>
      </c>
      <c r="I26" s="804">
        <v>750</v>
      </c>
      <c r="J26" s="804">
        <v>1250</v>
      </c>
      <c r="K26" s="803">
        <f t="shared" si="8"/>
        <v>1.0313531353135315</v>
      </c>
      <c r="L26" s="805">
        <v>41.25</v>
      </c>
      <c r="M26" s="806" t="s">
        <v>34</v>
      </c>
      <c r="N26" s="806" t="s">
        <v>34</v>
      </c>
    </row>
    <row r="27" spans="1:19" x14ac:dyDescent="0.25">
      <c r="A27" s="799" t="s">
        <v>35</v>
      </c>
      <c r="B27" s="799" t="s">
        <v>42</v>
      </c>
      <c r="C27" s="800" t="s">
        <v>31</v>
      </c>
      <c r="D27" s="801">
        <v>1206</v>
      </c>
      <c r="E27" s="802">
        <v>2141</v>
      </c>
      <c r="F27" s="803">
        <f t="shared" si="7"/>
        <v>1.7752902155887231</v>
      </c>
      <c r="G27" s="804">
        <v>14</v>
      </c>
      <c r="H27" s="804">
        <v>350</v>
      </c>
      <c r="I27" s="804">
        <v>350</v>
      </c>
      <c r="J27" s="804">
        <v>700</v>
      </c>
      <c r="K27" s="803">
        <f t="shared" si="8"/>
        <v>0.58043117744610284</v>
      </c>
      <c r="L27" s="805">
        <v>40</v>
      </c>
      <c r="M27" s="806" t="s">
        <v>34</v>
      </c>
      <c r="N27" s="806" t="s">
        <v>34</v>
      </c>
      <c r="S27" s="688" t="s">
        <v>2</v>
      </c>
    </row>
    <row r="28" spans="1:19" x14ac:dyDescent="0.25">
      <c r="A28" s="799" t="s">
        <v>35</v>
      </c>
      <c r="B28" s="799" t="s">
        <v>46</v>
      </c>
      <c r="C28" s="800" t="s">
        <v>31</v>
      </c>
      <c r="D28" s="801">
        <v>150</v>
      </c>
      <c r="E28" s="802">
        <v>534</v>
      </c>
      <c r="F28" s="803">
        <f t="shared" si="7"/>
        <v>3.56</v>
      </c>
      <c r="G28" s="804">
        <v>2</v>
      </c>
      <c r="H28" s="804">
        <v>40</v>
      </c>
      <c r="I28" s="804">
        <v>60</v>
      </c>
      <c r="J28" s="804">
        <v>100</v>
      </c>
      <c r="K28" s="803">
        <f t="shared" si="8"/>
        <v>0.66666666666666663</v>
      </c>
      <c r="L28" s="805">
        <v>36</v>
      </c>
      <c r="M28" s="806" t="s">
        <v>34</v>
      </c>
      <c r="N28" s="806" t="s">
        <v>2</v>
      </c>
    </row>
    <row r="29" spans="1:19" x14ac:dyDescent="0.25">
      <c r="A29" s="799" t="s">
        <v>49</v>
      </c>
      <c r="B29" s="799" t="s">
        <v>51</v>
      </c>
      <c r="C29" s="800" t="s">
        <v>31</v>
      </c>
      <c r="D29" s="801">
        <v>317</v>
      </c>
      <c r="E29" s="807" t="s">
        <v>514</v>
      </c>
      <c r="F29" s="808" t="s">
        <v>514</v>
      </c>
      <c r="G29" s="804">
        <v>20</v>
      </c>
      <c r="H29" s="809" t="s">
        <v>514</v>
      </c>
      <c r="I29" s="804">
        <v>15</v>
      </c>
      <c r="J29" s="804">
        <v>15</v>
      </c>
      <c r="K29" s="803">
        <f t="shared" si="8"/>
        <v>4.7318611987381701E-2</v>
      </c>
      <c r="L29" s="805">
        <v>40</v>
      </c>
      <c r="M29" s="806" t="s">
        <v>34</v>
      </c>
      <c r="N29" s="806" t="s">
        <v>34</v>
      </c>
    </row>
    <row r="30" spans="1:19" x14ac:dyDescent="0.25">
      <c r="A30" s="799" t="s">
        <v>55</v>
      </c>
      <c r="B30" s="799" t="s">
        <v>57</v>
      </c>
      <c r="C30" s="800" t="s">
        <v>31</v>
      </c>
      <c r="D30" s="801">
        <v>1112</v>
      </c>
      <c r="E30" s="802">
        <v>3817</v>
      </c>
      <c r="F30" s="803">
        <f t="shared" si="7"/>
        <v>3.4325539568345325</v>
      </c>
      <c r="G30" s="809" t="s">
        <v>514</v>
      </c>
      <c r="H30" s="809" t="s">
        <v>514</v>
      </c>
      <c r="I30" s="810" t="s">
        <v>514</v>
      </c>
      <c r="J30" s="809" t="s">
        <v>514</v>
      </c>
      <c r="K30" s="808" t="s">
        <v>514</v>
      </c>
      <c r="L30" s="805">
        <v>38</v>
      </c>
      <c r="M30" s="806" t="s">
        <v>34</v>
      </c>
      <c r="N30" s="806" t="s">
        <v>34</v>
      </c>
    </row>
    <row r="31" spans="1:19" x14ac:dyDescent="0.25">
      <c r="A31" s="799" t="s">
        <v>61</v>
      </c>
      <c r="B31" s="799" t="s">
        <v>63</v>
      </c>
      <c r="C31" s="800" t="s">
        <v>31</v>
      </c>
      <c r="D31" s="801">
        <v>846</v>
      </c>
      <c r="E31" s="802">
        <v>850</v>
      </c>
      <c r="F31" s="803">
        <f>+E31/D31</f>
        <v>1.0047281323877069</v>
      </c>
      <c r="G31" s="804">
        <v>2</v>
      </c>
      <c r="H31" s="804">
        <v>50</v>
      </c>
      <c r="I31" s="804">
        <v>350</v>
      </c>
      <c r="J31" s="804">
        <v>400</v>
      </c>
      <c r="K31" s="803">
        <f>+J31/D31</f>
        <v>0.4728132387706856</v>
      </c>
      <c r="L31" s="805">
        <v>35</v>
      </c>
      <c r="M31" s="806" t="s">
        <v>34</v>
      </c>
      <c r="N31" s="806" t="s">
        <v>2</v>
      </c>
    </row>
    <row r="32" spans="1:19" x14ac:dyDescent="0.25">
      <c r="A32" s="799" t="s">
        <v>67</v>
      </c>
      <c r="B32" s="799" t="s">
        <v>69</v>
      </c>
      <c r="C32" s="800" t="s">
        <v>31</v>
      </c>
      <c r="D32" s="801">
        <v>604</v>
      </c>
      <c r="E32" s="802">
        <v>1381</v>
      </c>
      <c r="F32" s="803">
        <f t="shared" si="7"/>
        <v>2.2864238410596025</v>
      </c>
      <c r="G32" s="804">
        <v>15</v>
      </c>
      <c r="H32" s="804">
        <v>450</v>
      </c>
      <c r="I32" s="804">
        <v>450</v>
      </c>
      <c r="J32" s="804">
        <v>900</v>
      </c>
      <c r="K32" s="803">
        <f t="shared" si="8"/>
        <v>1.490066225165563</v>
      </c>
      <c r="L32" s="805">
        <v>38</v>
      </c>
      <c r="M32" s="806" t="s">
        <v>34</v>
      </c>
      <c r="N32" s="806" t="s">
        <v>34</v>
      </c>
    </row>
    <row r="33" spans="1:20" x14ac:dyDescent="0.25">
      <c r="A33" s="799" t="s">
        <v>73</v>
      </c>
      <c r="B33" s="799" t="s">
        <v>75</v>
      </c>
      <c r="C33" s="800" t="s">
        <v>31</v>
      </c>
      <c r="D33" s="801">
        <v>276</v>
      </c>
      <c r="E33" s="807" t="s">
        <v>514</v>
      </c>
      <c r="F33" s="808" t="s">
        <v>514</v>
      </c>
      <c r="G33" s="809" t="s">
        <v>514</v>
      </c>
      <c r="H33" s="809" t="s">
        <v>514</v>
      </c>
      <c r="I33" s="809" t="s">
        <v>514</v>
      </c>
      <c r="J33" s="809" t="s">
        <v>514</v>
      </c>
      <c r="K33" s="808" t="s">
        <v>514</v>
      </c>
      <c r="L33" s="805">
        <v>40</v>
      </c>
      <c r="M33" s="806" t="s">
        <v>34</v>
      </c>
      <c r="N33" s="806" t="s">
        <v>34</v>
      </c>
    </row>
    <row r="34" spans="1:20" x14ac:dyDescent="0.25">
      <c r="A34" s="799" t="s">
        <v>79</v>
      </c>
      <c r="B34" s="799" t="s">
        <v>81</v>
      </c>
      <c r="C34" s="800" t="s">
        <v>31</v>
      </c>
      <c r="D34" s="801">
        <v>1001</v>
      </c>
      <c r="E34" s="802">
        <v>6962</v>
      </c>
      <c r="F34" s="803">
        <f>E34/D34</f>
        <v>6.9550449550449551</v>
      </c>
      <c r="G34" s="804">
        <v>8</v>
      </c>
      <c r="H34" s="804">
        <v>150</v>
      </c>
      <c r="I34" s="804">
        <v>500</v>
      </c>
      <c r="J34" s="804">
        <v>650</v>
      </c>
      <c r="K34" s="803">
        <f t="shared" si="8"/>
        <v>0.64935064935064934</v>
      </c>
      <c r="L34" s="805">
        <v>48</v>
      </c>
      <c r="M34" s="806" t="s">
        <v>34</v>
      </c>
      <c r="N34" s="806" t="s">
        <v>34</v>
      </c>
    </row>
    <row r="35" spans="1:20" x14ac:dyDescent="0.25">
      <c r="A35" s="799" t="s">
        <v>85</v>
      </c>
      <c r="B35" s="799" t="s">
        <v>87</v>
      </c>
      <c r="C35" s="800" t="s">
        <v>31</v>
      </c>
      <c r="D35" s="801">
        <v>150</v>
      </c>
      <c r="E35" s="802">
        <v>89</v>
      </c>
      <c r="F35" s="803">
        <f>E35/D35</f>
        <v>0.59333333333333338</v>
      </c>
      <c r="G35" s="804">
        <v>2</v>
      </c>
      <c r="H35" s="804">
        <v>20</v>
      </c>
      <c r="I35" s="804">
        <v>8</v>
      </c>
      <c r="J35" s="804">
        <v>28</v>
      </c>
      <c r="K35" s="803">
        <f>+J35/D35</f>
        <v>0.18666666666666668</v>
      </c>
      <c r="L35" s="805">
        <v>20</v>
      </c>
      <c r="M35" s="806" t="s">
        <v>2</v>
      </c>
      <c r="N35" s="806" t="s">
        <v>2</v>
      </c>
    </row>
    <row r="36" spans="1:20" x14ac:dyDescent="0.25">
      <c r="A36" s="799" t="s">
        <v>91</v>
      </c>
      <c r="B36" s="799" t="s">
        <v>93</v>
      </c>
      <c r="C36" s="800" t="s">
        <v>31</v>
      </c>
      <c r="D36" s="801">
        <v>771</v>
      </c>
      <c r="E36" s="802">
        <v>2605</v>
      </c>
      <c r="F36" s="803">
        <f>+E36/D36</f>
        <v>3.3787289234760052</v>
      </c>
      <c r="G36" s="804">
        <v>10</v>
      </c>
      <c r="H36" s="804">
        <v>250</v>
      </c>
      <c r="I36" s="804">
        <v>150</v>
      </c>
      <c r="J36" s="804">
        <v>400</v>
      </c>
      <c r="K36" s="803">
        <f t="shared" ref="K36:K39" si="9">+J36/D36</f>
        <v>0.51880674448767838</v>
      </c>
      <c r="L36" s="805">
        <v>40</v>
      </c>
      <c r="M36" s="806" t="s">
        <v>34</v>
      </c>
      <c r="N36" s="806" t="s">
        <v>34</v>
      </c>
    </row>
    <row r="37" spans="1:20" x14ac:dyDescent="0.25">
      <c r="A37" s="799" t="s">
        <v>97</v>
      </c>
      <c r="B37" s="799" t="s">
        <v>99</v>
      </c>
      <c r="C37" s="800" t="s">
        <v>31</v>
      </c>
      <c r="D37" s="801">
        <v>230</v>
      </c>
      <c r="E37" s="807" t="s">
        <v>514</v>
      </c>
      <c r="F37" s="808" t="s">
        <v>514</v>
      </c>
      <c r="G37" s="804">
        <v>16</v>
      </c>
      <c r="H37" s="804">
        <v>250</v>
      </c>
      <c r="I37" s="804">
        <v>50</v>
      </c>
      <c r="J37" s="804">
        <v>300</v>
      </c>
      <c r="K37" s="803">
        <f t="shared" si="9"/>
        <v>1.3043478260869565</v>
      </c>
      <c r="L37" s="805">
        <v>40</v>
      </c>
      <c r="M37" s="806" t="s">
        <v>34</v>
      </c>
      <c r="N37" s="806" t="s">
        <v>34</v>
      </c>
    </row>
    <row r="38" spans="1:20" x14ac:dyDescent="0.25">
      <c r="A38" s="799" t="s">
        <v>103</v>
      </c>
      <c r="B38" s="799" t="s">
        <v>105</v>
      </c>
      <c r="C38" s="800" t="s">
        <v>31</v>
      </c>
      <c r="D38" s="801">
        <v>339</v>
      </c>
      <c r="E38" s="802">
        <v>520</v>
      </c>
      <c r="F38" s="803">
        <f>E38/D38</f>
        <v>1.5339233038348083</v>
      </c>
      <c r="G38" s="804">
        <v>5</v>
      </c>
      <c r="H38" s="804">
        <v>120</v>
      </c>
      <c r="I38" s="811">
        <v>250</v>
      </c>
      <c r="J38" s="804">
        <v>370</v>
      </c>
      <c r="K38" s="803">
        <f>+J38/D38</f>
        <v>1.0914454277286136</v>
      </c>
      <c r="L38" s="805">
        <v>40</v>
      </c>
      <c r="M38" s="806" t="s">
        <v>34</v>
      </c>
      <c r="N38" s="806" t="s">
        <v>34</v>
      </c>
    </row>
    <row r="39" spans="1:20" x14ac:dyDescent="0.25">
      <c r="A39" s="799" t="s">
        <v>109</v>
      </c>
      <c r="B39" s="799" t="s">
        <v>111</v>
      </c>
      <c r="C39" s="800" t="s">
        <v>31</v>
      </c>
      <c r="D39" s="801">
        <v>236</v>
      </c>
      <c r="E39" s="802">
        <v>987</v>
      </c>
      <c r="F39" s="803">
        <f>+E39/D39</f>
        <v>4.1822033898305087</v>
      </c>
      <c r="G39" s="804">
        <v>10</v>
      </c>
      <c r="H39" s="804">
        <v>230</v>
      </c>
      <c r="I39" s="804">
        <v>175</v>
      </c>
      <c r="J39" s="804">
        <v>405</v>
      </c>
      <c r="K39" s="803">
        <f t="shared" si="9"/>
        <v>1.7161016949152543</v>
      </c>
      <c r="L39" s="805">
        <v>40</v>
      </c>
      <c r="M39" s="806" t="s">
        <v>34</v>
      </c>
      <c r="N39" s="806" t="s">
        <v>34</v>
      </c>
    </row>
    <row r="40" spans="1:20" s="820" customFormat="1" x14ac:dyDescent="0.25">
      <c r="A40" s="812"/>
      <c r="B40" s="813"/>
      <c r="C40" s="776" t="s">
        <v>6</v>
      </c>
      <c r="D40" s="814">
        <f>SUM(D25:D39)</f>
        <v>8676</v>
      </c>
      <c r="E40" s="815">
        <f>SUM(E25:E39)</f>
        <v>25808</v>
      </c>
      <c r="F40" s="814"/>
      <c r="G40" s="814">
        <f>SUM(G25:G39)</f>
        <v>149</v>
      </c>
      <c r="H40" s="814">
        <f>SUM(H25:H39)</f>
        <v>2481</v>
      </c>
      <c r="I40" s="814">
        <f>SUM(I25:I39)</f>
        <v>3195</v>
      </c>
      <c r="J40" s="814">
        <f>SUM(J25:J39)</f>
        <v>5676</v>
      </c>
      <c r="K40" s="816" t="s">
        <v>2</v>
      </c>
      <c r="L40" s="817">
        <f>SUM(L25:L39)</f>
        <v>571.25</v>
      </c>
      <c r="M40" s="818">
        <v>14</v>
      </c>
      <c r="N40" s="819">
        <v>12</v>
      </c>
      <c r="P40" s="688"/>
      <c r="Q40" s="688"/>
      <c r="R40" s="688"/>
      <c r="S40" s="688"/>
      <c r="T40" s="688"/>
    </row>
    <row r="41" spans="1:20" s="826" customFormat="1" x14ac:dyDescent="0.25">
      <c r="A41" s="821"/>
      <c r="B41" s="822"/>
      <c r="C41" s="823" t="s">
        <v>7</v>
      </c>
      <c r="D41" s="814">
        <f t="shared" ref="D41:L41" si="10">AVERAGE(D25:D39)</f>
        <v>578.4</v>
      </c>
      <c r="E41" s="815">
        <f t="shared" si="10"/>
        <v>2150.6666666666665</v>
      </c>
      <c r="F41" s="824">
        <f t="shared" si="10"/>
        <v>3.0651082701245862</v>
      </c>
      <c r="G41" s="824">
        <f t="shared" si="10"/>
        <v>11.461538461538462</v>
      </c>
      <c r="H41" s="824">
        <f t="shared" si="10"/>
        <v>206.75</v>
      </c>
      <c r="I41" s="824">
        <f t="shared" si="10"/>
        <v>245.76923076923077</v>
      </c>
      <c r="J41" s="824">
        <f t="shared" si="10"/>
        <v>436.61538461538464</v>
      </c>
      <c r="K41" s="817">
        <f t="shared" si="10"/>
        <v>0.80419100837181057</v>
      </c>
      <c r="L41" s="817">
        <f t="shared" si="10"/>
        <v>38.083333333333336</v>
      </c>
      <c r="M41" s="818"/>
      <c r="N41" s="825"/>
      <c r="P41" s="688"/>
      <c r="Q41" s="688"/>
      <c r="R41" s="688"/>
      <c r="S41" s="688"/>
      <c r="T41" s="688"/>
    </row>
    <row r="42" spans="1:20" s="826" customFormat="1" x14ac:dyDescent="0.25">
      <c r="A42" s="821"/>
      <c r="B42" s="822"/>
      <c r="C42" s="823" t="s">
        <v>8</v>
      </c>
      <c r="D42" s="814">
        <f t="shared" ref="D42:L42" si="11">MEDIAN(D25:D39)</f>
        <v>339</v>
      </c>
      <c r="E42" s="815">
        <f t="shared" si="11"/>
        <v>1184</v>
      </c>
      <c r="F42" s="824">
        <f t="shared" si="11"/>
        <v>3.4056414401552688</v>
      </c>
      <c r="G42" s="824">
        <f t="shared" si="11"/>
        <v>10</v>
      </c>
      <c r="H42" s="824">
        <f t="shared" si="11"/>
        <v>190</v>
      </c>
      <c r="I42" s="824">
        <f t="shared" si="11"/>
        <v>175</v>
      </c>
      <c r="J42" s="824">
        <f t="shared" si="11"/>
        <v>400</v>
      </c>
      <c r="K42" s="824">
        <f t="shared" si="11"/>
        <v>0.66666666666666663</v>
      </c>
      <c r="L42" s="817">
        <f t="shared" si="11"/>
        <v>40</v>
      </c>
      <c r="M42" s="818"/>
      <c r="N42" s="827"/>
      <c r="P42" s="688"/>
      <c r="Q42" s="688"/>
      <c r="R42" s="688"/>
      <c r="S42" s="688"/>
      <c r="T42" s="688"/>
    </row>
    <row r="43" spans="1:20" s="826" customFormat="1" x14ac:dyDescent="0.25">
      <c r="A43" s="828"/>
      <c r="B43" s="829"/>
      <c r="C43" s="823" t="s">
        <v>482</v>
      </c>
      <c r="D43" s="830"/>
      <c r="E43" s="831"/>
      <c r="F43" s="831"/>
      <c r="G43" s="831"/>
      <c r="H43" s="831"/>
      <c r="I43" s="831"/>
      <c r="J43" s="831"/>
      <c r="K43" s="831"/>
      <c r="L43" s="831"/>
      <c r="M43" s="832">
        <f>+M40/M24</f>
        <v>0.93333333333333335</v>
      </c>
      <c r="N43" s="833">
        <f>+N40/N24</f>
        <v>0.8</v>
      </c>
      <c r="P43" s="688"/>
      <c r="Q43" s="688"/>
      <c r="R43" s="688"/>
      <c r="S43" s="688"/>
      <c r="T43" s="688"/>
    </row>
    <row r="44" spans="1:20" x14ac:dyDescent="0.25">
      <c r="B44" s="834"/>
      <c r="C44" s="835"/>
      <c r="D44" s="836"/>
      <c r="E44" s="836"/>
      <c r="G44" s="836"/>
      <c r="H44" s="836"/>
      <c r="I44" s="836"/>
      <c r="J44" s="836"/>
      <c r="L44" s="837"/>
    </row>
    <row r="45" spans="1:20" x14ac:dyDescent="0.25">
      <c r="B45" s="834"/>
      <c r="C45" s="835"/>
      <c r="D45" s="836"/>
      <c r="E45" s="836"/>
      <c r="G45" s="836"/>
      <c r="H45" s="836"/>
      <c r="I45" s="836"/>
      <c r="J45" s="836"/>
      <c r="L45" s="837"/>
    </row>
    <row r="46" spans="1:20" s="845" customFormat="1" ht="12.75" customHeight="1" x14ac:dyDescent="0.25">
      <c r="A46" s="838" t="s">
        <v>10</v>
      </c>
      <c r="B46" s="839"/>
      <c r="C46" s="840"/>
      <c r="D46" s="841"/>
      <c r="E46" s="702" t="s">
        <v>605</v>
      </c>
      <c r="F46" s="703" t="s">
        <v>593</v>
      </c>
      <c r="G46" s="704" t="s">
        <v>606</v>
      </c>
      <c r="H46" s="842"/>
      <c r="I46" s="842"/>
      <c r="J46" s="842"/>
      <c r="K46" s="843"/>
      <c r="L46" s="844" t="s">
        <v>607</v>
      </c>
      <c r="M46" s="704" t="s">
        <v>608</v>
      </c>
      <c r="N46" s="709"/>
      <c r="P46" s="688"/>
      <c r="Q46" s="688"/>
      <c r="R46" s="688"/>
      <c r="S46" s="688"/>
      <c r="T46" s="688"/>
    </row>
    <row r="47" spans="1:20" s="760" customFormat="1" ht="39" x14ac:dyDescent="0.25">
      <c r="A47" s="846" t="s">
        <v>18</v>
      </c>
      <c r="B47" s="847" t="s">
        <v>20</v>
      </c>
      <c r="C47" s="846" t="s">
        <v>22</v>
      </c>
      <c r="D47" s="848" t="s">
        <v>4</v>
      </c>
      <c r="E47" s="713"/>
      <c r="F47" s="714"/>
      <c r="G47" s="715" t="s">
        <v>598</v>
      </c>
      <c r="H47" s="715" t="s">
        <v>599</v>
      </c>
      <c r="I47" s="715" t="s">
        <v>600</v>
      </c>
      <c r="J47" s="715" t="s">
        <v>609</v>
      </c>
      <c r="K47" s="849" t="s">
        <v>610</v>
      </c>
      <c r="L47" s="850"/>
      <c r="M47" s="717" t="s">
        <v>602</v>
      </c>
      <c r="N47" s="717" t="s">
        <v>603</v>
      </c>
      <c r="P47" s="688"/>
      <c r="Q47" s="688"/>
      <c r="R47" s="688"/>
      <c r="S47" s="688"/>
      <c r="T47" s="688"/>
    </row>
    <row r="48" spans="1:20" s="760" customFormat="1" x14ac:dyDescent="0.25">
      <c r="A48" s="851" t="s">
        <v>590</v>
      </c>
      <c r="B48" s="770"/>
      <c r="C48" s="852"/>
      <c r="D48" s="853">
        <v>7</v>
      </c>
      <c r="E48" s="853">
        <v>6</v>
      </c>
      <c r="F48" s="853">
        <v>6</v>
      </c>
      <c r="G48" s="853">
        <v>7</v>
      </c>
      <c r="H48" s="853">
        <v>7</v>
      </c>
      <c r="I48" s="853">
        <v>7</v>
      </c>
      <c r="J48" s="853">
        <v>7</v>
      </c>
      <c r="K48" s="853">
        <v>7</v>
      </c>
      <c r="L48" s="853">
        <v>7</v>
      </c>
      <c r="M48" s="853">
        <v>7</v>
      </c>
      <c r="N48" s="853">
        <v>7</v>
      </c>
      <c r="P48" s="688"/>
      <c r="Q48" s="688"/>
      <c r="R48" s="688"/>
      <c r="S48" s="688"/>
      <c r="T48" s="688"/>
    </row>
    <row r="49" spans="1:18" x14ac:dyDescent="0.25">
      <c r="A49" s="854" t="s">
        <v>116</v>
      </c>
      <c r="B49" s="854" t="s">
        <v>118</v>
      </c>
      <c r="C49" s="855" t="s">
        <v>120</v>
      </c>
      <c r="D49" s="801">
        <v>307</v>
      </c>
      <c r="E49" s="802">
        <v>1032</v>
      </c>
      <c r="F49" s="856">
        <f>+E49/D49</f>
        <v>3.3615635179153096</v>
      </c>
      <c r="G49" s="804">
        <v>10</v>
      </c>
      <c r="H49" s="804">
        <v>181</v>
      </c>
      <c r="I49" s="857">
        <v>115</v>
      </c>
      <c r="J49" s="857">
        <f>H49+I49</f>
        <v>296</v>
      </c>
      <c r="K49" s="856">
        <f t="shared" ref="K49:K55" si="12">+J49/D49</f>
        <v>0.96416938110749184</v>
      </c>
      <c r="L49" s="858">
        <v>34</v>
      </c>
      <c r="M49" s="859" t="s">
        <v>34</v>
      </c>
      <c r="N49" s="859" t="s">
        <v>34</v>
      </c>
    </row>
    <row r="50" spans="1:18" x14ac:dyDescent="0.25">
      <c r="A50" s="854" t="s">
        <v>116</v>
      </c>
      <c r="B50" s="854" t="s">
        <v>124</v>
      </c>
      <c r="C50" s="855" t="s">
        <v>120</v>
      </c>
      <c r="D50" s="801">
        <v>189</v>
      </c>
      <c r="E50" s="802">
        <v>1343</v>
      </c>
      <c r="F50" s="856">
        <f t="shared" ref="F50:F54" si="13">+E50/D50</f>
        <v>7.105820105820106</v>
      </c>
      <c r="G50" s="804">
        <v>8</v>
      </c>
      <c r="H50" s="804">
        <v>5</v>
      </c>
      <c r="I50" s="857">
        <v>100</v>
      </c>
      <c r="J50" s="857">
        <f t="shared" ref="J50:J55" si="14">H50+I50</f>
        <v>105</v>
      </c>
      <c r="K50" s="856">
        <f t="shared" si="12"/>
        <v>0.55555555555555558</v>
      </c>
      <c r="L50" s="858">
        <v>32</v>
      </c>
      <c r="M50" s="859"/>
      <c r="N50" s="859" t="s">
        <v>34</v>
      </c>
    </row>
    <row r="51" spans="1:18" x14ac:dyDescent="0.25">
      <c r="A51" s="854" t="s">
        <v>128</v>
      </c>
      <c r="B51" s="854" t="s">
        <v>130</v>
      </c>
      <c r="C51" s="855" t="s">
        <v>120</v>
      </c>
      <c r="D51" s="801">
        <v>192</v>
      </c>
      <c r="E51" s="802">
        <v>827</v>
      </c>
      <c r="F51" s="856">
        <f t="shared" si="13"/>
        <v>4.307291666666667</v>
      </c>
      <c r="G51" s="804">
        <v>12</v>
      </c>
      <c r="H51" s="804">
        <v>200</v>
      </c>
      <c r="I51" s="857">
        <v>50</v>
      </c>
      <c r="J51" s="857">
        <f t="shared" si="14"/>
        <v>250</v>
      </c>
      <c r="K51" s="856">
        <f t="shared" si="12"/>
        <v>1.3020833333333333</v>
      </c>
      <c r="L51" s="858">
        <v>34</v>
      </c>
      <c r="M51" s="859" t="s">
        <v>34</v>
      </c>
      <c r="N51" s="859" t="s">
        <v>34</v>
      </c>
    </row>
    <row r="52" spans="1:18" x14ac:dyDescent="0.25">
      <c r="A52" s="854" t="s">
        <v>134</v>
      </c>
      <c r="B52" s="854" t="s">
        <v>136</v>
      </c>
      <c r="C52" s="855" t="s">
        <v>138</v>
      </c>
      <c r="D52" s="801">
        <v>240</v>
      </c>
      <c r="E52" s="802">
        <v>2399</v>
      </c>
      <c r="F52" s="856">
        <f t="shared" si="13"/>
        <v>9.9958333333333336</v>
      </c>
      <c r="G52" s="804">
        <v>7</v>
      </c>
      <c r="H52" s="804">
        <v>160</v>
      </c>
      <c r="I52" s="857">
        <v>115</v>
      </c>
      <c r="J52" s="857">
        <f t="shared" si="14"/>
        <v>275</v>
      </c>
      <c r="K52" s="856">
        <f t="shared" si="12"/>
        <v>1.1458333333333333</v>
      </c>
      <c r="L52" s="858">
        <v>45</v>
      </c>
      <c r="M52" s="859" t="s">
        <v>34</v>
      </c>
      <c r="N52" s="859" t="s">
        <v>34</v>
      </c>
    </row>
    <row r="53" spans="1:18" x14ac:dyDescent="0.25">
      <c r="A53" s="854" t="s">
        <v>73</v>
      </c>
      <c r="B53" s="854" t="s">
        <v>142</v>
      </c>
      <c r="C53" s="855" t="s">
        <v>138</v>
      </c>
      <c r="D53" s="801">
        <v>303</v>
      </c>
      <c r="E53" s="802">
        <v>1487</v>
      </c>
      <c r="F53" s="856">
        <f t="shared" si="13"/>
        <v>4.9075907590759078</v>
      </c>
      <c r="G53" s="804">
        <v>0</v>
      </c>
      <c r="H53" s="804">
        <v>0</v>
      </c>
      <c r="I53" s="857">
        <v>150</v>
      </c>
      <c r="J53" s="857">
        <f t="shared" si="14"/>
        <v>150</v>
      </c>
      <c r="K53" s="856">
        <f t="shared" si="12"/>
        <v>0.49504950495049505</v>
      </c>
      <c r="L53" s="858">
        <v>30</v>
      </c>
      <c r="M53" s="859" t="s">
        <v>34</v>
      </c>
      <c r="N53" s="859" t="s">
        <v>2</v>
      </c>
    </row>
    <row r="54" spans="1:18" x14ac:dyDescent="0.25">
      <c r="A54" s="854" t="s">
        <v>61</v>
      </c>
      <c r="B54" s="854" t="s">
        <v>153</v>
      </c>
      <c r="C54" s="855" t="s">
        <v>120</v>
      </c>
      <c r="D54" s="801">
        <v>98</v>
      </c>
      <c r="E54" s="802">
        <v>652</v>
      </c>
      <c r="F54" s="856">
        <f t="shared" si="13"/>
        <v>6.6530612244897958</v>
      </c>
      <c r="G54" s="804">
        <v>3</v>
      </c>
      <c r="H54" s="804">
        <v>20</v>
      </c>
      <c r="I54" s="857">
        <v>60</v>
      </c>
      <c r="J54" s="857">
        <f t="shared" si="14"/>
        <v>80</v>
      </c>
      <c r="K54" s="856">
        <f t="shared" si="12"/>
        <v>0.81632653061224492</v>
      </c>
      <c r="L54" s="858">
        <v>28</v>
      </c>
      <c r="M54" s="859" t="s">
        <v>34</v>
      </c>
      <c r="N54" s="859" t="s">
        <v>2</v>
      </c>
    </row>
    <row r="55" spans="1:18" x14ac:dyDescent="0.25">
      <c r="A55" s="854" t="s">
        <v>146</v>
      </c>
      <c r="B55" s="854" t="s">
        <v>148</v>
      </c>
      <c r="C55" s="855" t="s">
        <v>138</v>
      </c>
      <c r="D55" s="801">
        <v>139</v>
      </c>
      <c r="E55" s="807" t="s">
        <v>514</v>
      </c>
      <c r="F55" s="860" t="s">
        <v>514</v>
      </c>
      <c r="G55" s="804">
        <v>4</v>
      </c>
      <c r="H55" s="804">
        <v>35</v>
      </c>
      <c r="I55" s="857">
        <v>20</v>
      </c>
      <c r="J55" s="857">
        <f t="shared" si="14"/>
        <v>55</v>
      </c>
      <c r="K55" s="856">
        <f t="shared" si="12"/>
        <v>0.39568345323741005</v>
      </c>
      <c r="L55" s="858">
        <v>40</v>
      </c>
      <c r="M55" s="859" t="s">
        <v>34</v>
      </c>
      <c r="N55" s="859" t="s">
        <v>34</v>
      </c>
    </row>
    <row r="56" spans="1:18" s="820" customFormat="1" x14ac:dyDescent="0.25">
      <c r="A56" s="861"/>
      <c r="B56" s="862"/>
      <c r="C56" s="863" t="s">
        <v>6</v>
      </c>
      <c r="D56" s="864">
        <f>SUM(D49:D55)</f>
        <v>1468</v>
      </c>
      <c r="E56" s="864">
        <f>SUM(E49:E55)</f>
        <v>7740</v>
      </c>
      <c r="F56" s="864"/>
      <c r="G56" s="864">
        <f>SUM(G49:G55)</f>
        <v>44</v>
      </c>
      <c r="H56" s="864">
        <f>SUM(H49:H55)</f>
        <v>601</v>
      </c>
      <c r="I56" s="864">
        <f>SUM(I49:I55)</f>
        <v>610</v>
      </c>
      <c r="J56" s="864">
        <f>SUM(J49:J55)</f>
        <v>1211</v>
      </c>
      <c r="K56" s="865" t="s">
        <v>2</v>
      </c>
      <c r="L56" s="866">
        <f>SUM(L49:L55)</f>
        <v>243</v>
      </c>
      <c r="M56" s="867">
        <v>6</v>
      </c>
      <c r="N56" s="867">
        <v>5</v>
      </c>
      <c r="P56" s="688"/>
      <c r="Q56" s="688"/>
      <c r="R56" s="688"/>
    </row>
    <row r="57" spans="1:18" s="826" customFormat="1" x14ac:dyDescent="0.25">
      <c r="A57" s="868"/>
      <c r="B57" s="869"/>
      <c r="C57" s="870" t="s">
        <v>7</v>
      </c>
      <c r="D57" s="864">
        <f t="shared" ref="D57:L57" si="15">AVERAGE(D49:D55)</f>
        <v>209.71428571428572</v>
      </c>
      <c r="E57" s="864">
        <f t="shared" si="15"/>
        <v>1290</v>
      </c>
      <c r="F57" s="871">
        <f t="shared" si="15"/>
        <v>6.055193434550187</v>
      </c>
      <c r="G57" s="871">
        <f t="shared" si="15"/>
        <v>6.2857142857142856</v>
      </c>
      <c r="H57" s="871">
        <f t="shared" si="15"/>
        <v>85.857142857142861</v>
      </c>
      <c r="I57" s="871">
        <f t="shared" si="15"/>
        <v>87.142857142857139</v>
      </c>
      <c r="J57" s="871">
        <f t="shared" si="15"/>
        <v>173</v>
      </c>
      <c r="K57" s="872">
        <f t="shared" si="15"/>
        <v>0.81067158458998068</v>
      </c>
      <c r="L57" s="866">
        <f t="shared" si="15"/>
        <v>34.714285714285715</v>
      </c>
      <c r="M57" s="867"/>
      <c r="N57" s="867"/>
      <c r="P57" s="688"/>
      <c r="Q57" s="688"/>
      <c r="R57" s="688"/>
    </row>
    <row r="58" spans="1:18" s="826" customFormat="1" x14ac:dyDescent="0.25">
      <c r="A58" s="868"/>
      <c r="B58" s="869"/>
      <c r="C58" s="870" t="s">
        <v>8</v>
      </c>
      <c r="D58" s="864">
        <f t="shared" ref="D58:L58" si="16">MEDIAN(D49:D55)</f>
        <v>192</v>
      </c>
      <c r="E58" s="864">
        <f t="shared" si="16"/>
        <v>1187.5</v>
      </c>
      <c r="F58" s="871">
        <f t="shared" si="16"/>
        <v>5.7803259917828518</v>
      </c>
      <c r="G58" s="871">
        <f t="shared" si="16"/>
        <v>7</v>
      </c>
      <c r="H58" s="871">
        <f t="shared" si="16"/>
        <v>35</v>
      </c>
      <c r="I58" s="871">
        <f t="shared" si="16"/>
        <v>100</v>
      </c>
      <c r="J58" s="871">
        <f t="shared" si="16"/>
        <v>150</v>
      </c>
      <c r="K58" s="871">
        <f t="shared" si="16"/>
        <v>0.81632653061224492</v>
      </c>
      <c r="L58" s="866">
        <f t="shared" si="16"/>
        <v>34</v>
      </c>
      <c r="M58" s="867"/>
      <c r="N58" s="867"/>
      <c r="P58" s="688"/>
      <c r="Q58" s="688"/>
      <c r="R58" s="688"/>
    </row>
    <row r="59" spans="1:18" s="826" customFormat="1" x14ac:dyDescent="0.25">
      <c r="A59" s="873"/>
      <c r="B59" s="874"/>
      <c r="C59" s="870" t="s">
        <v>482</v>
      </c>
      <c r="D59" s="875"/>
      <c r="E59" s="876"/>
      <c r="F59" s="876"/>
      <c r="G59" s="876"/>
      <c r="H59" s="876"/>
      <c r="I59" s="876"/>
      <c r="J59" s="876"/>
      <c r="K59" s="876"/>
      <c r="L59" s="876"/>
      <c r="M59" s="877">
        <f>+M56/M48</f>
        <v>0.8571428571428571</v>
      </c>
      <c r="N59" s="877">
        <f>+N56/N48</f>
        <v>0.7142857142857143</v>
      </c>
      <c r="P59" s="688"/>
      <c r="Q59" s="688"/>
      <c r="R59" s="688"/>
    </row>
    <row r="60" spans="1:18" x14ac:dyDescent="0.25">
      <c r="B60" s="834"/>
      <c r="C60" s="835"/>
      <c r="D60" s="836"/>
      <c r="E60" s="836"/>
      <c r="G60" s="836"/>
      <c r="H60" s="836"/>
      <c r="I60" s="836"/>
      <c r="J60" s="836"/>
      <c r="L60" s="837"/>
    </row>
    <row r="61" spans="1:18" x14ac:dyDescent="0.25">
      <c r="B61" s="834"/>
      <c r="C61" s="835"/>
      <c r="D61" s="836"/>
      <c r="E61" s="836"/>
      <c r="G61" s="836"/>
      <c r="H61" s="836"/>
      <c r="I61" s="836"/>
      <c r="J61" s="836"/>
      <c r="L61" s="837"/>
    </row>
    <row r="62" spans="1:18" s="845" customFormat="1" ht="12.75" customHeight="1" x14ac:dyDescent="0.25">
      <c r="A62" s="838" t="s">
        <v>11</v>
      </c>
      <c r="B62" s="839"/>
      <c r="C62" s="840"/>
      <c r="D62" s="841"/>
      <c r="E62" s="702" t="s">
        <v>605</v>
      </c>
      <c r="F62" s="703" t="s">
        <v>593</v>
      </c>
      <c r="G62" s="704" t="s">
        <v>606</v>
      </c>
      <c r="H62" s="842"/>
      <c r="I62" s="842"/>
      <c r="J62" s="842"/>
      <c r="K62" s="843"/>
      <c r="L62" s="844" t="s">
        <v>607</v>
      </c>
      <c r="M62" s="704" t="s">
        <v>608</v>
      </c>
      <c r="N62" s="709"/>
      <c r="P62" s="688"/>
      <c r="Q62" s="688"/>
      <c r="R62" s="688"/>
    </row>
    <row r="63" spans="1:18" s="760" customFormat="1" ht="39" x14ac:dyDescent="0.25">
      <c r="A63" s="878" t="s">
        <v>18</v>
      </c>
      <c r="B63" s="879" t="s">
        <v>20</v>
      </c>
      <c r="C63" s="878" t="s">
        <v>22</v>
      </c>
      <c r="D63" s="880" t="s">
        <v>4</v>
      </c>
      <c r="E63" s="713"/>
      <c r="F63" s="714"/>
      <c r="G63" s="715" t="s">
        <v>598</v>
      </c>
      <c r="H63" s="715" t="s">
        <v>599</v>
      </c>
      <c r="I63" s="715" t="s">
        <v>600</v>
      </c>
      <c r="J63" s="715" t="s">
        <v>609</v>
      </c>
      <c r="K63" s="849" t="s">
        <v>610</v>
      </c>
      <c r="L63" s="850"/>
      <c r="M63" s="717" t="s">
        <v>602</v>
      </c>
      <c r="N63" s="717" t="s">
        <v>603</v>
      </c>
      <c r="P63" s="688"/>
      <c r="Q63" s="688"/>
      <c r="R63" s="688"/>
    </row>
    <row r="64" spans="1:18" s="760" customFormat="1" x14ac:dyDescent="0.25">
      <c r="A64" s="851" t="s">
        <v>590</v>
      </c>
      <c r="B64" s="770"/>
      <c r="C64" s="852"/>
      <c r="D64" s="853">
        <v>4</v>
      </c>
      <c r="E64" s="853">
        <v>4</v>
      </c>
      <c r="F64" s="853">
        <v>4</v>
      </c>
      <c r="G64" s="853">
        <v>4</v>
      </c>
      <c r="H64" s="853">
        <v>4</v>
      </c>
      <c r="I64" s="853">
        <v>4</v>
      </c>
      <c r="J64" s="853">
        <v>4</v>
      </c>
      <c r="K64" s="853">
        <v>4</v>
      </c>
      <c r="L64" s="853">
        <v>4</v>
      </c>
      <c r="M64" s="853">
        <v>4</v>
      </c>
      <c r="N64" s="853">
        <v>4</v>
      </c>
      <c r="P64" s="688"/>
      <c r="Q64" s="688"/>
      <c r="R64" s="688"/>
    </row>
    <row r="65" spans="1:21" x14ac:dyDescent="0.25">
      <c r="A65" s="854" t="s">
        <v>157</v>
      </c>
      <c r="B65" s="854" t="s">
        <v>159</v>
      </c>
      <c r="C65" s="881" t="s">
        <v>161</v>
      </c>
      <c r="D65" s="801">
        <v>168</v>
      </c>
      <c r="E65" s="857">
        <v>2167</v>
      </c>
      <c r="F65" s="882">
        <f>+E65/D65</f>
        <v>12.898809523809524</v>
      </c>
      <c r="G65" s="883">
        <v>6</v>
      </c>
      <c r="H65" s="857">
        <v>74</v>
      </c>
      <c r="I65" s="857">
        <v>25</v>
      </c>
      <c r="J65" s="857">
        <f>H65+I65</f>
        <v>99</v>
      </c>
      <c r="K65" s="856">
        <f t="shared" ref="K65:K68" si="17">+J65/D65</f>
        <v>0.5892857142857143</v>
      </c>
      <c r="L65" s="805">
        <v>34</v>
      </c>
      <c r="M65" s="859" t="s">
        <v>34</v>
      </c>
      <c r="N65" s="859" t="s">
        <v>34</v>
      </c>
    </row>
    <row r="66" spans="1:21" x14ac:dyDescent="0.25">
      <c r="A66" s="854" t="s">
        <v>164</v>
      </c>
      <c r="B66" s="854" t="s">
        <v>166</v>
      </c>
      <c r="C66" s="881" t="s">
        <v>161</v>
      </c>
      <c r="D66" s="801">
        <v>121</v>
      </c>
      <c r="E66" s="809" t="s">
        <v>514</v>
      </c>
      <c r="F66" s="884" t="s">
        <v>514</v>
      </c>
      <c r="G66" s="857">
        <v>5</v>
      </c>
      <c r="H66" s="857">
        <v>31</v>
      </c>
      <c r="I66" s="857">
        <v>5</v>
      </c>
      <c r="J66" s="857">
        <f>H66+I66</f>
        <v>36</v>
      </c>
      <c r="K66" s="856">
        <f t="shared" si="17"/>
        <v>0.2975206611570248</v>
      </c>
      <c r="L66" s="805">
        <v>8</v>
      </c>
      <c r="M66" s="859" t="s">
        <v>34</v>
      </c>
      <c r="N66" s="859" t="s">
        <v>2</v>
      </c>
    </row>
    <row r="67" spans="1:21" x14ac:dyDescent="0.25">
      <c r="A67" s="854" t="s">
        <v>170</v>
      </c>
      <c r="B67" s="854" t="s">
        <v>172</v>
      </c>
      <c r="C67" s="881" t="s">
        <v>161</v>
      </c>
      <c r="D67" s="801">
        <v>394</v>
      </c>
      <c r="E67" s="857">
        <v>4473</v>
      </c>
      <c r="F67" s="882">
        <f t="shared" ref="F67:F68" si="18">+E67/D67</f>
        <v>11.352791878172589</v>
      </c>
      <c r="G67" s="857">
        <v>37</v>
      </c>
      <c r="H67" s="857">
        <v>394</v>
      </c>
      <c r="I67" s="857">
        <v>300</v>
      </c>
      <c r="J67" s="857">
        <f>H67+I67</f>
        <v>694</v>
      </c>
      <c r="K67" s="856">
        <f t="shared" si="17"/>
        <v>1.7614213197969544</v>
      </c>
      <c r="L67" s="805">
        <v>45</v>
      </c>
      <c r="M67" s="859" t="s">
        <v>34</v>
      </c>
      <c r="N67" s="859" t="s">
        <v>34</v>
      </c>
    </row>
    <row r="68" spans="1:21" x14ac:dyDescent="0.25">
      <c r="A68" s="854" t="s">
        <v>176</v>
      </c>
      <c r="B68" s="854" t="s">
        <v>178</v>
      </c>
      <c r="C68" s="881" t="s">
        <v>161</v>
      </c>
      <c r="D68" s="801">
        <v>291</v>
      </c>
      <c r="E68" s="857">
        <v>3458</v>
      </c>
      <c r="F68" s="856">
        <f t="shared" si="18"/>
        <v>11.883161512027492</v>
      </c>
      <c r="G68" s="857">
        <v>6</v>
      </c>
      <c r="H68" s="857">
        <v>104</v>
      </c>
      <c r="I68" s="857">
        <v>24</v>
      </c>
      <c r="J68" s="857">
        <f>H68+I68</f>
        <v>128</v>
      </c>
      <c r="K68" s="856">
        <f t="shared" si="17"/>
        <v>0.43986254295532645</v>
      </c>
      <c r="L68" s="805">
        <v>34</v>
      </c>
      <c r="M68" s="859" t="s">
        <v>34</v>
      </c>
      <c r="N68" s="859" t="s">
        <v>34</v>
      </c>
    </row>
    <row r="69" spans="1:21" s="820" customFormat="1" x14ac:dyDescent="0.25">
      <c r="A69" s="861"/>
      <c r="B69" s="862"/>
      <c r="C69" s="885" t="s">
        <v>6</v>
      </c>
      <c r="D69" s="864">
        <f>SUM(D65:D68)</f>
        <v>974</v>
      </c>
      <c r="E69" s="864">
        <f>SUM(E65:E68)</f>
        <v>10098</v>
      </c>
      <c r="F69" s="864"/>
      <c r="G69" s="864">
        <f>SUM(G65:G68)</f>
        <v>54</v>
      </c>
      <c r="H69" s="864">
        <f>SUM(H65:H68)</f>
        <v>603</v>
      </c>
      <c r="I69" s="864">
        <f>SUM(I65:I68)</f>
        <v>354</v>
      </c>
      <c r="J69" s="864">
        <f>SUM(J65:J68)</f>
        <v>957</v>
      </c>
      <c r="K69" s="865" t="s">
        <v>2</v>
      </c>
      <c r="L69" s="871">
        <f>SUM(L65:L68)</f>
        <v>121</v>
      </c>
      <c r="M69" s="867">
        <v>4</v>
      </c>
      <c r="N69" s="867">
        <v>3</v>
      </c>
      <c r="P69" s="688"/>
      <c r="Q69" s="688"/>
      <c r="R69" s="688"/>
      <c r="S69" s="688"/>
      <c r="T69" s="688"/>
      <c r="U69" s="688"/>
    </row>
    <row r="70" spans="1:21" s="826" customFormat="1" x14ac:dyDescent="0.25">
      <c r="A70" s="868"/>
      <c r="B70" s="869"/>
      <c r="C70" s="870" t="s">
        <v>7</v>
      </c>
      <c r="D70" s="864">
        <f t="shared" ref="D70:J70" si="19">AVERAGE(D65:D68)</f>
        <v>243.5</v>
      </c>
      <c r="E70" s="864">
        <f t="shared" si="19"/>
        <v>3366</v>
      </c>
      <c r="F70" s="871">
        <f>AVERAGE(F65:F68)</f>
        <v>12.044920971336536</v>
      </c>
      <c r="G70" s="871">
        <f t="shared" si="19"/>
        <v>13.5</v>
      </c>
      <c r="H70" s="871">
        <f t="shared" si="19"/>
        <v>150.75</v>
      </c>
      <c r="I70" s="871">
        <f t="shared" si="19"/>
        <v>88.5</v>
      </c>
      <c r="J70" s="871">
        <f t="shared" si="19"/>
        <v>239.25</v>
      </c>
      <c r="K70" s="872">
        <f>AVERAGE(K65:K68)</f>
        <v>0.77202255954875509</v>
      </c>
      <c r="L70" s="871">
        <f>AVERAGE(L65:L68)</f>
        <v>30.25</v>
      </c>
      <c r="M70" s="867"/>
      <c r="N70" s="867"/>
      <c r="P70" s="688"/>
      <c r="Q70" s="688"/>
      <c r="R70" s="688"/>
      <c r="S70" s="688"/>
      <c r="T70" s="688"/>
      <c r="U70" s="688"/>
    </row>
    <row r="71" spans="1:21" s="826" customFormat="1" x14ac:dyDescent="0.25">
      <c r="A71" s="868"/>
      <c r="B71" s="869"/>
      <c r="C71" s="870" t="s">
        <v>8</v>
      </c>
      <c r="D71" s="864">
        <f t="shared" ref="D71:L71" si="20">MEDIAN(D65:D68)</f>
        <v>229.5</v>
      </c>
      <c r="E71" s="864">
        <f t="shared" si="20"/>
        <v>3458</v>
      </c>
      <c r="F71" s="871">
        <f t="shared" si="20"/>
        <v>11.883161512027492</v>
      </c>
      <c r="G71" s="871">
        <f t="shared" si="20"/>
        <v>6</v>
      </c>
      <c r="H71" s="871">
        <f t="shared" si="20"/>
        <v>89</v>
      </c>
      <c r="I71" s="871">
        <f t="shared" si="20"/>
        <v>24.5</v>
      </c>
      <c r="J71" s="871">
        <f t="shared" si="20"/>
        <v>113.5</v>
      </c>
      <c r="K71" s="871">
        <f t="shared" si="20"/>
        <v>0.51457412862052032</v>
      </c>
      <c r="L71" s="871">
        <f t="shared" si="20"/>
        <v>34</v>
      </c>
      <c r="M71" s="867"/>
      <c r="N71" s="867"/>
      <c r="P71" s="688"/>
      <c r="Q71" s="688"/>
      <c r="R71" s="688"/>
      <c r="S71" s="688"/>
      <c r="T71" s="688"/>
      <c r="U71" s="688"/>
    </row>
    <row r="72" spans="1:21" s="826" customFormat="1" x14ac:dyDescent="0.25">
      <c r="A72" s="873"/>
      <c r="B72" s="874"/>
      <c r="C72" s="870" t="s">
        <v>482</v>
      </c>
      <c r="D72" s="875"/>
      <c r="E72" s="876"/>
      <c r="F72" s="876"/>
      <c r="G72" s="876"/>
      <c r="H72" s="876"/>
      <c r="I72" s="876"/>
      <c r="J72" s="876"/>
      <c r="K72" s="876"/>
      <c r="L72" s="876"/>
      <c r="M72" s="877">
        <f>+M69/M64</f>
        <v>1</v>
      </c>
      <c r="N72" s="877">
        <f>+N69/N64</f>
        <v>0.75</v>
      </c>
      <c r="P72" s="688"/>
      <c r="Q72" s="688"/>
      <c r="R72" s="688"/>
      <c r="S72" s="688"/>
      <c r="T72" s="688"/>
      <c r="U72" s="688"/>
    </row>
    <row r="73" spans="1:21" x14ac:dyDescent="0.25">
      <c r="B73" s="834"/>
      <c r="C73" s="835"/>
      <c r="D73" s="836"/>
      <c r="E73" s="836"/>
      <c r="G73" s="836"/>
      <c r="H73" s="836"/>
      <c r="I73" s="836"/>
      <c r="J73" s="836"/>
      <c r="L73" s="837"/>
    </row>
    <row r="74" spans="1:21" x14ac:dyDescent="0.25">
      <c r="B74" s="834"/>
      <c r="C74" s="835"/>
      <c r="D74" s="836"/>
      <c r="E74" s="836"/>
      <c r="G74" s="836"/>
      <c r="H74" s="836"/>
      <c r="I74" s="836"/>
      <c r="J74" s="836"/>
      <c r="L74" s="837"/>
    </row>
    <row r="75" spans="1:21" s="845" customFormat="1" ht="12.75" customHeight="1" x14ac:dyDescent="0.25">
      <c r="A75" s="838" t="s">
        <v>12</v>
      </c>
      <c r="B75" s="839"/>
      <c r="C75" s="840"/>
      <c r="D75" s="841"/>
      <c r="E75" s="702" t="s">
        <v>605</v>
      </c>
      <c r="F75" s="703" t="s">
        <v>593</v>
      </c>
      <c r="G75" s="704" t="s">
        <v>606</v>
      </c>
      <c r="H75" s="842"/>
      <c r="I75" s="842"/>
      <c r="J75" s="842"/>
      <c r="K75" s="843"/>
      <c r="L75" s="844" t="s">
        <v>607</v>
      </c>
      <c r="M75" s="704" t="s">
        <v>608</v>
      </c>
      <c r="N75" s="709"/>
      <c r="P75" s="688"/>
      <c r="Q75" s="688"/>
      <c r="R75" s="688"/>
      <c r="S75" s="688"/>
      <c r="T75" s="688"/>
      <c r="U75" s="688"/>
    </row>
    <row r="76" spans="1:21" s="760" customFormat="1" ht="39" x14ac:dyDescent="0.25">
      <c r="A76" s="878" t="s">
        <v>18</v>
      </c>
      <c r="B76" s="879" t="s">
        <v>20</v>
      </c>
      <c r="C76" s="878" t="s">
        <v>22</v>
      </c>
      <c r="D76" s="880" t="s">
        <v>4</v>
      </c>
      <c r="E76" s="713"/>
      <c r="F76" s="714"/>
      <c r="G76" s="715" t="s">
        <v>598</v>
      </c>
      <c r="H76" s="715" t="s">
        <v>599</v>
      </c>
      <c r="I76" s="715" t="s">
        <v>600</v>
      </c>
      <c r="J76" s="715" t="s">
        <v>609</v>
      </c>
      <c r="K76" s="849" t="s">
        <v>610</v>
      </c>
      <c r="L76" s="850"/>
      <c r="M76" s="717" t="s">
        <v>602</v>
      </c>
      <c r="N76" s="717" t="s">
        <v>603</v>
      </c>
      <c r="P76" s="688"/>
      <c r="Q76" s="688"/>
      <c r="R76" s="688"/>
      <c r="S76" s="688"/>
      <c r="T76" s="688"/>
      <c r="U76" s="688"/>
    </row>
    <row r="77" spans="1:21" s="760" customFormat="1" x14ac:dyDescent="0.25">
      <c r="A77" s="851" t="s">
        <v>590</v>
      </c>
      <c r="B77" s="770"/>
      <c r="C77" s="852"/>
      <c r="D77" s="853">
        <v>14</v>
      </c>
      <c r="E77" s="853">
        <v>14</v>
      </c>
      <c r="F77" s="853">
        <v>14</v>
      </c>
      <c r="G77" s="853">
        <v>14</v>
      </c>
      <c r="H77" s="853">
        <v>14</v>
      </c>
      <c r="I77" s="853">
        <v>14</v>
      </c>
      <c r="J77" s="853">
        <v>14</v>
      </c>
      <c r="K77" s="853">
        <v>14</v>
      </c>
      <c r="L77" s="853">
        <v>14</v>
      </c>
      <c r="M77" s="853">
        <v>14</v>
      </c>
      <c r="N77" s="853">
        <v>13</v>
      </c>
      <c r="P77" s="688"/>
      <c r="Q77" s="688"/>
      <c r="R77" s="688"/>
      <c r="S77" s="688"/>
      <c r="T77" s="688"/>
      <c r="U77" s="688"/>
    </row>
    <row r="78" spans="1:21" x14ac:dyDescent="0.25">
      <c r="A78" s="854" t="s">
        <v>27</v>
      </c>
      <c r="B78" s="854" t="s">
        <v>184</v>
      </c>
      <c r="C78" s="886" t="s">
        <v>185</v>
      </c>
      <c r="D78" s="801">
        <v>173</v>
      </c>
      <c r="E78" s="804">
        <v>889</v>
      </c>
      <c r="F78" s="856">
        <f t="shared" ref="F78:F83" si="21">+E78/D78</f>
        <v>5.1387283236994223</v>
      </c>
      <c r="G78" s="804">
        <v>8</v>
      </c>
      <c r="H78" s="804">
        <v>140</v>
      </c>
      <c r="I78" s="804">
        <v>52</v>
      </c>
      <c r="J78" s="804">
        <f t="shared" ref="J78:J91" si="22">H78+I78</f>
        <v>192</v>
      </c>
      <c r="K78" s="856">
        <f>+J78/D78</f>
        <v>1.1098265895953756</v>
      </c>
      <c r="L78" s="805">
        <v>25</v>
      </c>
      <c r="M78" s="859" t="s">
        <v>34</v>
      </c>
      <c r="N78" s="859" t="s">
        <v>34</v>
      </c>
    </row>
    <row r="79" spans="1:21" x14ac:dyDescent="0.25">
      <c r="A79" s="854" t="s">
        <v>35</v>
      </c>
      <c r="B79" s="854" t="s">
        <v>189</v>
      </c>
      <c r="C79" s="886" t="s">
        <v>190</v>
      </c>
      <c r="D79" s="801">
        <v>589</v>
      </c>
      <c r="E79" s="804">
        <v>4742</v>
      </c>
      <c r="F79" s="856">
        <f>+E79/D79</f>
        <v>8.0509337860780992</v>
      </c>
      <c r="G79" s="804">
        <v>18</v>
      </c>
      <c r="H79" s="804">
        <v>360</v>
      </c>
      <c r="I79" s="804">
        <v>165</v>
      </c>
      <c r="J79" s="804">
        <f t="shared" si="22"/>
        <v>525</v>
      </c>
      <c r="K79" s="856">
        <f>+J79/D79</f>
        <v>0.89134125636672323</v>
      </c>
      <c r="L79" s="805">
        <v>40</v>
      </c>
      <c r="M79" s="859" t="s">
        <v>34</v>
      </c>
      <c r="N79" s="859" t="s">
        <v>34</v>
      </c>
    </row>
    <row r="80" spans="1:21" x14ac:dyDescent="0.25">
      <c r="A80" s="854" t="s">
        <v>35</v>
      </c>
      <c r="B80" s="854" t="s">
        <v>194</v>
      </c>
      <c r="C80" s="886" t="s">
        <v>190</v>
      </c>
      <c r="D80" s="801">
        <v>667</v>
      </c>
      <c r="E80" s="804">
        <v>4570</v>
      </c>
      <c r="F80" s="882">
        <f t="shared" si="21"/>
        <v>6.8515742128935528</v>
      </c>
      <c r="G80" s="804">
        <v>27</v>
      </c>
      <c r="H80" s="804">
        <v>675</v>
      </c>
      <c r="I80" s="804">
        <v>150</v>
      </c>
      <c r="J80" s="804">
        <f t="shared" si="22"/>
        <v>825</v>
      </c>
      <c r="K80" s="887">
        <f>+J80/D80</f>
        <v>1.2368815592203899</v>
      </c>
      <c r="L80" s="805">
        <v>40</v>
      </c>
      <c r="M80" s="859" t="s">
        <v>34</v>
      </c>
      <c r="N80" s="859" t="s">
        <v>34</v>
      </c>
    </row>
    <row r="81" spans="1:18" x14ac:dyDescent="0.25">
      <c r="A81" s="854" t="s">
        <v>197</v>
      </c>
      <c r="B81" s="854" t="s">
        <v>199</v>
      </c>
      <c r="C81" s="886" t="s">
        <v>185</v>
      </c>
      <c r="D81" s="801">
        <v>308</v>
      </c>
      <c r="E81" s="804">
        <v>1400</v>
      </c>
      <c r="F81" s="882">
        <f t="shared" si="21"/>
        <v>4.5454545454545459</v>
      </c>
      <c r="G81" s="804">
        <v>18</v>
      </c>
      <c r="H81" s="804">
        <v>20</v>
      </c>
      <c r="I81" s="804">
        <v>40</v>
      </c>
      <c r="J81" s="804">
        <f t="shared" si="22"/>
        <v>60</v>
      </c>
      <c r="K81" s="856">
        <f t="shared" ref="K81:K91" si="23">+J81/D81</f>
        <v>0.19480519480519481</v>
      </c>
      <c r="L81" s="805">
        <v>38</v>
      </c>
      <c r="M81" s="859" t="s">
        <v>34</v>
      </c>
      <c r="N81" s="859" t="s">
        <v>34</v>
      </c>
    </row>
    <row r="82" spans="1:18" x14ac:dyDescent="0.25">
      <c r="A82" s="854" t="s">
        <v>203</v>
      </c>
      <c r="B82" s="854" t="s">
        <v>205</v>
      </c>
      <c r="C82" s="886" t="s">
        <v>185</v>
      </c>
      <c r="D82" s="801">
        <v>324</v>
      </c>
      <c r="E82" s="804">
        <v>4066</v>
      </c>
      <c r="F82" s="856">
        <f t="shared" si="21"/>
        <v>12.549382716049383</v>
      </c>
      <c r="G82" s="804">
        <v>3</v>
      </c>
      <c r="H82" s="804">
        <v>22</v>
      </c>
      <c r="I82" s="804">
        <v>98</v>
      </c>
      <c r="J82" s="804">
        <f t="shared" si="22"/>
        <v>120</v>
      </c>
      <c r="K82" s="856">
        <f t="shared" si="23"/>
        <v>0.37037037037037035</v>
      </c>
      <c r="L82" s="805">
        <v>37.5</v>
      </c>
      <c r="M82" s="859" t="s">
        <v>34</v>
      </c>
      <c r="N82" s="859" t="s">
        <v>34</v>
      </c>
    </row>
    <row r="83" spans="1:18" x14ac:dyDescent="0.25">
      <c r="A83" s="854" t="s">
        <v>209</v>
      </c>
      <c r="B83" s="854" t="s">
        <v>211</v>
      </c>
      <c r="C83" s="886" t="s">
        <v>213</v>
      </c>
      <c r="D83" s="801">
        <v>186</v>
      </c>
      <c r="E83" s="804">
        <v>1853</v>
      </c>
      <c r="F83" s="856">
        <f t="shared" si="21"/>
        <v>9.9623655913978499</v>
      </c>
      <c r="G83" s="804">
        <v>1</v>
      </c>
      <c r="H83" s="804">
        <v>20</v>
      </c>
      <c r="I83" s="804">
        <v>10</v>
      </c>
      <c r="J83" s="804">
        <f t="shared" si="22"/>
        <v>30</v>
      </c>
      <c r="K83" s="856">
        <f t="shared" si="23"/>
        <v>0.16129032258064516</v>
      </c>
      <c r="L83" s="805">
        <v>30</v>
      </c>
      <c r="M83" s="859" t="s">
        <v>2</v>
      </c>
      <c r="N83" s="859" t="s">
        <v>2</v>
      </c>
    </row>
    <row r="84" spans="1:18" x14ac:dyDescent="0.25">
      <c r="A84" s="854" t="s">
        <v>55</v>
      </c>
      <c r="B84" s="854" t="s">
        <v>217</v>
      </c>
      <c r="C84" s="886" t="s">
        <v>190</v>
      </c>
      <c r="D84" s="801">
        <v>574</v>
      </c>
      <c r="E84" s="804">
        <v>3520</v>
      </c>
      <c r="F84" s="856">
        <f t="shared" ref="F84:F91" si="24">E84/D84</f>
        <v>6.1324041811846692</v>
      </c>
      <c r="G84" s="804">
        <v>5</v>
      </c>
      <c r="H84" s="804">
        <v>120</v>
      </c>
      <c r="I84" s="804">
        <v>300</v>
      </c>
      <c r="J84" s="804">
        <f t="shared" si="22"/>
        <v>420</v>
      </c>
      <c r="K84" s="856">
        <f t="shared" si="23"/>
        <v>0.73170731707317072</v>
      </c>
      <c r="L84" s="805">
        <v>37.5</v>
      </c>
      <c r="M84" s="859" t="s">
        <v>34</v>
      </c>
      <c r="N84" s="859" t="s">
        <v>34</v>
      </c>
    </row>
    <row r="85" spans="1:18" x14ac:dyDescent="0.25">
      <c r="A85" s="854" t="s">
        <v>55</v>
      </c>
      <c r="B85" s="854" t="s">
        <v>221</v>
      </c>
      <c r="C85" s="886" t="s">
        <v>190</v>
      </c>
      <c r="D85" s="801">
        <v>622</v>
      </c>
      <c r="E85" s="804">
        <v>3416</v>
      </c>
      <c r="F85" s="856">
        <f t="shared" si="24"/>
        <v>5.491961414790997</v>
      </c>
      <c r="G85" s="804">
        <v>25</v>
      </c>
      <c r="H85" s="804">
        <v>300</v>
      </c>
      <c r="I85" s="804">
        <v>300</v>
      </c>
      <c r="J85" s="804">
        <f t="shared" si="22"/>
        <v>600</v>
      </c>
      <c r="K85" s="856">
        <f t="shared" si="23"/>
        <v>0.96463022508038587</v>
      </c>
      <c r="L85" s="805">
        <v>40</v>
      </c>
      <c r="M85" s="859" t="s">
        <v>34</v>
      </c>
      <c r="N85" s="859" t="s">
        <v>34</v>
      </c>
    </row>
    <row r="86" spans="1:18" x14ac:dyDescent="0.25">
      <c r="A86" s="854" t="s">
        <v>61</v>
      </c>
      <c r="B86" s="854" t="s">
        <v>225</v>
      </c>
      <c r="C86" s="886" t="s">
        <v>190</v>
      </c>
      <c r="D86" s="801">
        <v>428</v>
      </c>
      <c r="E86" s="804">
        <v>4503</v>
      </c>
      <c r="F86" s="856">
        <f t="shared" si="24"/>
        <v>10.521028037383177</v>
      </c>
      <c r="G86" s="804">
        <v>15</v>
      </c>
      <c r="H86" s="804">
        <v>400</v>
      </c>
      <c r="I86" s="804">
        <v>400</v>
      </c>
      <c r="J86" s="804">
        <f t="shared" si="22"/>
        <v>800</v>
      </c>
      <c r="K86" s="856">
        <f t="shared" si="23"/>
        <v>1.8691588785046729</v>
      </c>
      <c r="L86" s="805">
        <v>30</v>
      </c>
      <c r="M86" s="859" t="s">
        <v>34</v>
      </c>
      <c r="N86" s="888" t="s">
        <v>514</v>
      </c>
    </row>
    <row r="87" spans="1:18" x14ac:dyDescent="0.25">
      <c r="A87" s="854" t="s">
        <v>164</v>
      </c>
      <c r="B87" s="854" t="s">
        <v>229</v>
      </c>
      <c r="C87" s="886" t="s">
        <v>185</v>
      </c>
      <c r="D87" s="801">
        <v>755</v>
      </c>
      <c r="E87" s="804">
        <v>3781</v>
      </c>
      <c r="F87" s="856">
        <f t="shared" si="24"/>
        <v>5.00794701986755</v>
      </c>
      <c r="G87" s="804">
        <v>10</v>
      </c>
      <c r="H87" s="804">
        <v>250</v>
      </c>
      <c r="I87" s="804">
        <v>200</v>
      </c>
      <c r="J87" s="804">
        <f t="shared" si="22"/>
        <v>450</v>
      </c>
      <c r="K87" s="856">
        <f t="shared" si="23"/>
        <v>0.59602649006622521</v>
      </c>
      <c r="L87" s="805">
        <v>38</v>
      </c>
      <c r="M87" s="859" t="s">
        <v>34</v>
      </c>
      <c r="N87" s="859" t="s">
        <v>34</v>
      </c>
    </row>
    <row r="88" spans="1:18" x14ac:dyDescent="0.25">
      <c r="A88" s="854" t="s">
        <v>67</v>
      </c>
      <c r="B88" s="854" t="s">
        <v>234</v>
      </c>
      <c r="C88" s="886" t="s">
        <v>185</v>
      </c>
      <c r="D88" s="801">
        <v>466</v>
      </c>
      <c r="E88" s="804">
        <v>1022</v>
      </c>
      <c r="F88" s="856">
        <f t="shared" si="24"/>
        <v>2.1931330472103006</v>
      </c>
      <c r="G88" s="804">
        <v>4</v>
      </c>
      <c r="H88" s="804">
        <v>100</v>
      </c>
      <c r="I88" s="804">
        <v>50</v>
      </c>
      <c r="J88" s="804">
        <f t="shared" si="22"/>
        <v>150</v>
      </c>
      <c r="K88" s="856">
        <f t="shared" si="23"/>
        <v>0.32188841201716739</v>
      </c>
      <c r="L88" s="805">
        <v>38</v>
      </c>
      <c r="M88" s="859" t="s">
        <v>34</v>
      </c>
      <c r="N88" s="859" t="s">
        <v>34</v>
      </c>
    </row>
    <row r="89" spans="1:18" x14ac:dyDescent="0.25">
      <c r="A89" s="854" t="s">
        <v>79</v>
      </c>
      <c r="B89" s="854" t="s">
        <v>236</v>
      </c>
      <c r="C89" s="886" t="s">
        <v>185</v>
      </c>
      <c r="D89" s="801">
        <v>766</v>
      </c>
      <c r="E89" s="804">
        <v>6947</v>
      </c>
      <c r="F89" s="856">
        <f t="shared" si="24"/>
        <v>9.0691906005221927</v>
      </c>
      <c r="G89" s="804">
        <v>35</v>
      </c>
      <c r="H89" s="804">
        <v>700</v>
      </c>
      <c r="I89" s="804">
        <v>638</v>
      </c>
      <c r="J89" s="804">
        <f t="shared" si="22"/>
        <v>1338</v>
      </c>
      <c r="K89" s="856">
        <f t="shared" si="23"/>
        <v>1.7467362924281984</v>
      </c>
      <c r="L89" s="805">
        <v>40.5</v>
      </c>
      <c r="M89" s="859" t="s">
        <v>34</v>
      </c>
      <c r="N89" s="859" t="s">
        <v>34</v>
      </c>
    </row>
    <row r="90" spans="1:18" x14ac:dyDescent="0.25">
      <c r="A90" s="854" t="s">
        <v>239</v>
      </c>
      <c r="B90" s="854" t="s">
        <v>241</v>
      </c>
      <c r="C90" s="886" t="s">
        <v>185</v>
      </c>
      <c r="D90" s="801">
        <v>664</v>
      </c>
      <c r="E90" s="804">
        <v>6560</v>
      </c>
      <c r="F90" s="856">
        <f t="shared" si="24"/>
        <v>9.8795180722891569</v>
      </c>
      <c r="G90" s="804">
        <v>6</v>
      </c>
      <c r="H90" s="804">
        <v>120</v>
      </c>
      <c r="I90" s="804">
        <v>400</v>
      </c>
      <c r="J90" s="804">
        <f t="shared" si="22"/>
        <v>520</v>
      </c>
      <c r="K90" s="856">
        <f t="shared" si="23"/>
        <v>0.7831325301204819</v>
      </c>
      <c r="L90" s="805">
        <v>37.5</v>
      </c>
      <c r="M90" s="859" t="s">
        <v>34</v>
      </c>
      <c r="N90" s="859" t="s">
        <v>34</v>
      </c>
    </row>
    <row r="91" spans="1:18" x14ac:dyDescent="0.25">
      <c r="A91" s="854" t="s">
        <v>103</v>
      </c>
      <c r="B91" s="854" t="s">
        <v>246</v>
      </c>
      <c r="C91" s="886" t="s">
        <v>185</v>
      </c>
      <c r="D91" s="801">
        <v>270</v>
      </c>
      <c r="E91" s="804">
        <v>4826</v>
      </c>
      <c r="F91" s="856">
        <f t="shared" si="24"/>
        <v>17.874074074074073</v>
      </c>
      <c r="G91" s="804">
        <v>5</v>
      </c>
      <c r="H91" s="804">
        <v>100</v>
      </c>
      <c r="I91" s="804">
        <v>150</v>
      </c>
      <c r="J91" s="804">
        <f t="shared" si="22"/>
        <v>250</v>
      </c>
      <c r="K91" s="856">
        <f t="shared" si="23"/>
        <v>0.92592592592592593</v>
      </c>
      <c r="L91" s="805">
        <v>40</v>
      </c>
      <c r="M91" s="859" t="s">
        <v>34</v>
      </c>
      <c r="N91" s="859" t="s">
        <v>34</v>
      </c>
    </row>
    <row r="92" spans="1:18" s="820" customFormat="1" x14ac:dyDescent="0.25">
      <c r="A92" s="861"/>
      <c r="B92" s="862"/>
      <c r="C92" s="863" t="s">
        <v>6</v>
      </c>
      <c r="D92" s="864">
        <f>SUM(D78:D91)</f>
        <v>6792</v>
      </c>
      <c r="E92" s="864">
        <f>SUM(E78:E91)</f>
        <v>52095</v>
      </c>
      <c r="F92" s="864" t="s">
        <v>2</v>
      </c>
      <c r="G92" s="864">
        <f>SUM(G78:G91)</f>
        <v>180</v>
      </c>
      <c r="H92" s="864">
        <f>SUM(H78:H91)</f>
        <v>3327</v>
      </c>
      <c r="I92" s="864">
        <f>SUM(I78:I91)</f>
        <v>2953</v>
      </c>
      <c r="J92" s="864">
        <f>SUM(J78:J91)</f>
        <v>6280</v>
      </c>
      <c r="K92" s="865" t="s">
        <v>2</v>
      </c>
      <c r="L92" s="871">
        <f>SUM(L78:L91)</f>
        <v>512</v>
      </c>
      <c r="M92" s="867">
        <v>13</v>
      </c>
      <c r="N92" s="867">
        <v>12</v>
      </c>
      <c r="P92" s="688"/>
      <c r="Q92" s="688"/>
      <c r="R92" s="688"/>
    </row>
    <row r="93" spans="1:18" s="826" customFormat="1" x14ac:dyDescent="0.25">
      <c r="A93" s="868"/>
      <c r="B93" s="869"/>
      <c r="C93" s="870" t="s">
        <v>7</v>
      </c>
      <c r="D93" s="864">
        <f t="shared" ref="D93:L93" si="25">AVERAGE(D78:D91)</f>
        <v>485.14285714285717</v>
      </c>
      <c r="E93" s="864">
        <f t="shared" si="25"/>
        <v>3721.0714285714284</v>
      </c>
      <c r="F93" s="871">
        <f t="shared" si="25"/>
        <v>8.0905496873496396</v>
      </c>
      <c r="G93" s="871">
        <f t="shared" si="25"/>
        <v>12.857142857142858</v>
      </c>
      <c r="H93" s="871">
        <f t="shared" si="25"/>
        <v>237.64285714285714</v>
      </c>
      <c r="I93" s="871">
        <f t="shared" si="25"/>
        <v>210.92857142857142</v>
      </c>
      <c r="J93" s="871">
        <f t="shared" si="25"/>
        <v>448.57142857142856</v>
      </c>
      <c r="K93" s="872">
        <f t="shared" si="25"/>
        <v>0.85026581172535198</v>
      </c>
      <c r="L93" s="871">
        <f t="shared" si="25"/>
        <v>36.571428571428569</v>
      </c>
      <c r="M93" s="867"/>
      <c r="N93" s="867"/>
      <c r="P93" s="688"/>
      <c r="Q93" s="688"/>
      <c r="R93" s="688"/>
    </row>
    <row r="94" spans="1:18" s="826" customFormat="1" x14ac:dyDescent="0.25">
      <c r="A94" s="868"/>
      <c r="B94" s="869"/>
      <c r="C94" s="870" t="s">
        <v>8</v>
      </c>
      <c r="D94" s="864">
        <f t="shared" ref="D94:L94" si="26">MEDIAN(D78:D91)</f>
        <v>520</v>
      </c>
      <c r="E94" s="864">
        <f t="shared" si="26"/>
        <v>3923.5</v>
      </c>
      <c r="F94" s="871">
        <f t="shared" si="26"/>
        <v>7.451253999485826</v>
      </c>
      <c r="G94" s="871">
        <f t="shared" si="26"/>
        <v>9</v>
      </c>
      <c r="H94" s="871">
        <f t="shared" si="26"/>
        <v>130</v>
      </c>
      <c r="I94" s="871">
        <f t="shared" si="26"/>
        <v>157.5</v>
      </c>
      <c r="J94" s="871">
        <f t="shared" si="26"/>
        <v>435</v>
      </c>
      <c r="K94" s="871">
        <f t="shared" si="26"/>
        <v>0.83723689324360251</v>
      </c>
      <c r="L94" s="871">
        <f t="shared" si="26"/>
        <v>38</v>
      </c>
      <c r="M94" s="867"/>
      <c r="N94" s="867"/>
      <c r="P94" s="688"/>
      <c r="Q94" s="688"/>
      <c r="R94" s="688"/>
    </row>
    <row r="95" spans="1:18" s="826" customFormat="1" x14ac:dyDescent="0.25">
      <c r="A95" s="873"/>
      <c r="B95" s="874"/>
      <c r="C95" s="870" t="s">
        <v>482</v>
      </c>
      <c r="D95" s="875"/>
      <c r="E95" s="876"/>
      <c r="F95" s="876"/>
      <c r="G95" s="876"/>
      <c r="H95" s="876"/>
      <c r="I95" s="876"/>
      <c r="J95" s="876"/>
      <c r="K95" s="876"/>
      <c r="L95" s="876"/>
      <c r="M95" s="877">
        <f>+M92/M77</f>
        <v>0.9285714285714286</v>
      </c>
      <c r="N95" s="877">
        <f>+N92/N77</f>
        <v>0.92307692307692313</v>
      </c>
      <c r="P95" s="688"/>
      <c r="Q95" s="688"/>
      <c r="R95" s="688"/>
    </row>
    <row r="96" spans="1:18" x14ac:dyDescent="0.25">
      <c r="B96" s="834"/>
      <c r="C96" s="835"/>
      <c r="D96" s="836"/>
      <c r="E96" s="836"/>
      <c r="G96" s="836"/>
      <c r="H96" s="836"/>
      <c r="I96" s="836"/>
      <c r="J96" s="836"/>
      <c r="L96" s="837"/>
    </row>
    <row r="97" spans="1:18" x14ac:dyDescent="0.25">
      <c r="B97" s="834"/>
      <c r="C97" s="835"/>
      <c r="D97" s="836"/>
      <c r="E97" s="836"/>
      <c r="G97" s="836"/>
      <c r="H97" s="836"/>
      <c r="I97" s="836"/>
      <c r="J97" s="836"/>
      <c r="L97" s="837"/>
    </row>
    <row r="98" spans="1:18" s="845" customFormat="1" ht="12.75" customHeight="1" x14ac:dyDescent="0.25">
      <c r="A98" s="838" t="s">
        <v>13</v>
      </c>
      <c r="B98" s="839"/>
      <c r="C98" s="840"/>
      <c r="D98" s="841"/>
      <c r="E98" s="702" t="s">
        <v>605</v>
      </c>
      <c r="F98" s="703" t="s">
        <v>593</v>
      </c>
      <c r="G98" s="704" t="s">
        <v>606</v>
      </c>
      <c r="H98" s="842"/>
      <c r="I98" s="842"/>
      <c r="J98" s="842"/>
      <c r="K98" s="843"/>
      <c r="L98" s="844" t="s">
        <v>607</v>
      </c>
      <c r="M98" s="704" t="s">
        <v>608</v>
      </c>
      <c r="N98" s="709"/>
      <c r="P98" s="688"/>
      <c r="Q98" s="688"/>
      <c r="R98" s="688"/>
    </row>
    <row r="99" spans="1:18" s="760" customFormat="1" ht="39" x14ac:dyDescent="0.25">
      <c r="A99" s="878" t="s">
        <v>18</v>
      </c>
      <c r="B99" s="879" t="s">
        <v>20</v>
      </c>
      <c r="C99" s="878" t="s">
        <v>22</v>
      </c>
      <c r="D99" s="880" t="s">
        <v>4</v>
      </c>
      <c r="E99" s="713"/>
      <c r="F99" s="714"/>
      <c r="G99" s="715" t="s">
        <v>598</v>
      </c>
      <c r="H99" s="715" t="s">
        <v>599</v>
      </c>
      <c r="I99" s="715" t="s">
        <v>600</v>
      </c>
      <c r="J99" s="715" t="s">
        <v>609</v>
      </c>
      <c r="K99" s="849" t="s">
        <v>610</v>
      </c>
      <c r="L99" s="850"/>
      <c r="M99" s="717" t="s">
        <v>602</v>
      </c>
      <c r="N99" s="717" t="s">
        <v>603</v>
      </c>
      <c r="P99" s="688"/>
      <c r="Q99" s="688"/>
      <c r="R99" s="688"/>
    </row>
    <row r="100" spans="1:18" s="760" customFormat="1" x14ac:dyDescent="0.25">
      <c r="A100" s="851" t="s">
        <v>590</v>
      </c>
      <c r="B100" s="770"/>
      <c r="C100" s="852"/>
      <c r="D100" s="853">
        <v>6</v>
      </c>
      <c r="E100" s="853">
        <v>5</v>
      </c>
      <c r="F100" s="853">
        <v>5</v>
      </c>
      <c r="G100" s="853">
        <v>6</v>
      </c>
      <c r="H100" s="853">
        <v>6</v>
      </c>
      <c r="I100" s="853">
        <v>5</v>
      </c>
      <c r="J100" s="853">
        <v>5</v>
      </c>
      <c r="K100" s="853">
        <v>5</v>
      </c>
      <c r="L100" s="853">
        <v>6</v>
      </c>
      <c r="M100" s="853">
        <v>6</v>
      </c>
      <c r="N100" s="853">
        <v>6</v>
      </c>
      <c r="P100" s="688"/>
      <c r="Q100" s="688"/>
      <c r="R100" s="688"/>
    </row>
    <row r="101" spans="1:18" x14ac:dyDescent="0.25">
      <c r="A101" s="854" t="s">
        <v>248</v>
      </c>
      <c r="B101" s="854" t="s">
        <v>250</v>
      </c>
      <c r="C101" s="881" t="s">
        <v>252</v>
      </c>
      <c r="D101" s="889">
        <v>162</v>
      </c>
      <c r="E101" s="804">
        <v>4067</v>
      </c>
      <c r="F101" s="856">
        <f t="shared" ref="F101:F103" si="27">+E101/D101</f>
        <v>25.104938271604937</v>
      </c>
      <c r="G101" s="804">
        <v>13</v>
      </c>
      <c r="H101" s="804">
        <v>150</v>
      </c>
      <c r="I101" s="809" t="s">
        <v>514</v>
      </c>
      <c r="J101" s="884" t="s">
        <v>514</v>
      </c>
      <c r="K101" s="890" t="s">
        <v>514</v>
      </c>
      <c r="L101" s="805">
        <v>45</v>
      </c>
      <c r="M101" s="859" t="s">
        <v>34</v>
      </c>
      <c r="N101" s="859" t="s">
        <v>34</v>
      </c>
    </row>
    <row r="102" spans="1:18" x14ac:dyDescent="0.25">
      <c r="A102" s="854" t="s">
        <v>248</v>
      </c>
      <c r="B102" s="854" t="s">
        <v>256</v>
      </c>
      <c r="C102" s="881" t="s">
        <v>252</v>
      </c>
      <c r="D102" s="889">
        <v>260</v>
      </c>
      <c r="E102" s="804">
        <v>2616</v>
      </c>
      <c r="F102" s="856">
        <f t="shared" si="27"/>
        <v>10.061538461538461</v>
      </c>
      <c r="G102" s="804">
        <v>12</v>
      </c>
      <c r="H102" s="804">
        <v>190</v>
      </c>
      <c r="I102" s="804">
        <v>35</v>
      </c>
      <c r="J102" s="882">
        <f>H102+I102</f>
        <v>225</v>
      </c>
      <c r="K102" s="891">
        <f t="shared" ref="K102:K105" si="28">+J102/D102</f>
        <v>0.86538461538461542</v>
      </c>
      <c r="L102" s="805">
        <v>40</v>
      </c>
      <c r="M102" s="859" t="s">
        <v>34</v>
      </c>
      <c r="N102" s="859" t="s">
        <v>2</v>
      </c>
    </row>
    <row r="103" spans="1:18" x14ac:dyDescent="0.25">
      <c r="A103" s="686" t="s">
        <v>35</v>
      </c>
      <c r="B103" s="686" t="s">
        <v>260</v>
      </c>
      <c r="C103" s="855" t="s">
        <v>252</v>
      </c>
      <c r="D103" s="892">
        <v>16</v>
      </c>
      <c r="E103" s="804">
        <v>1133</v>
      </c>
      <c r="F103" s="856">
        <f t="shared" si="27"/>
        <v>70.8125</v>
      </c>
      <c r="G103" s="804">
        <v>3</v>
      </c>
      <c r="H103" s="804">
        <v>16</v>
      </c>
      <c r="I103" s="893">
        <v>16</v>
      </c>
      <c r="J103" s="882">
        <v>7</v>
      </c>
      <c r="K103" s="891">
        <f t="shared" si="28"/>
        <v>0.4375</v>
      </c>
      <c r="L103" s="805">
        <v>20</v>
      </c>
      <c r="M103" s="859" t="s">
        <v>34</v>
      </c>
      <c r="N103" s="859" t="s">
        <v>2</v>
      </c>
    </row>
    <row r="104" spans="1:18" x14ac:dyDescent="0.25">
      <c r="A104" s="854" t="s">
        <v>164</v>
      </c>
      <c r="B104" s="854" t="s">
        <v>265</v>
      </c>
      <c r="C104" s="881" t="s">
        <v>294</v>
      </c>
      <c r="D104" s="889">
        <v>170</v>
      </c>
      <c r="E104" s="804">
        <v>2623</v>
      </c>
      <c r="F104" s="856">
        <f>+E104/D104</f>
        <v>15.429411764705883</v>
      </c>
      <c r="G104" s="804">
        <v>6</v>
      </c>
      <c r="H104" s="804">
        <v>120</v>
      </c>
      <c r="I104" s="804">
        <v>30</v>
      </c>
      <c r="J104" s="882">
        <f>H104+I104</f>
        <v>150</v>
      </c>
      <c r="K104" s="891">
        <f t="shared" si="28"/>
        <v>0.88235294117647056</v>
      </c>
      <c r="L104" s="805">
        <v>35</v>
      </c>
      <c r="M104" s="859" t="s">
        <v>2</v>
      </c>
      <c r="N104" s="859" t="s">
        <v>2</v>
      </c>
    </row>
    <row r="105" spans="1:18" x14ac:dyDescent="0.25">
      <c r="A105" s="854" t="s">
        <v>97</v>
      </c>
      <c r="B105" s="854" t="s">
        <v>269</v>
      </c>
      <c r="C105" s="881" t="s">
        <v>252</v>
      </c>
      <c r="D105" s="889">
        <v>454</v>
      </c>
      <c r="E105" s="893">
        <v>5562</v>
      </c>
      <c r="F105" s="856">
        <f>E105/D105</f>
        <v>12.251101321585903</v>
      </c>
      <c r="G105" s="804">
        <v>34</v>
      </c>
      <c r="H105" s="804">
        <v>460</v>
      </c>
      <c r="I105" s="893">
        <v>80</v>
      </c>
      <c r="J105" s="882">
        <f>H105+I105</f>
        <v>540</v>
      </c>
      <c r="K105" s="891">
        <f t="shared" si="28"/>
        <v>1.1894273127753303</v>
      </c>
      <c r="L105" s="805">
        <v>38</v>
      </c>
      <c r="M105" s="859" t="s">
        <v>34</v>
      </c>
      <c r="N105" s="859" t="s">
        <v>34</v>
      </c>
    </row>
    <row r="106" spans="1:18" x14ac:dyDescent="0.25">
      <c r="A106" s="854" t="s">
        <v>164</v>
      </c>
      <c r="B106" s="854" t="s">
        <v>273</v>
      </c>
      <c r="C106" s="881" t="s">
        <v>252</v>
      </c>
      <c r="D106" s="889">
        <v>190</v>
      </c>
      <c r="E106" s="809" t="s">
        <v>514</v>
      </c>
      <c r="F106" s="860" t="s">
        <v>514</v>
      </c>
      <c r="G106" s="804">
        <v>12</v>
      </c>
      <c r="H106" s="804">
        <v>192</v>
      </c>
      <c r="I106" s="809" t="s">
        <v>514</v>
      </c>
      <c r="J106" s="884" t="s">
        <v>514</v>
      </c>
      <c r="K106" s="890" t="s">
        <v>514</v>
      </c>
      <c r="L106" s="805">
        <v>35</v>
      </c>
      <c r="M106" s="859" t="s">
        <v>2</v>
      </c>
      <c r="N106" s="859" t="s">
        <v>2</v>
      </c>
    </row>
    <row r="107" spans="1:18" s="820" customFormat="1" x14ac:dyDescent="0.25">
      <c r="A107" s="861"/>
      <c r="B107" s="862"/>
      <c r="C107" s="885" t="s">
        <v>6</v>
      </c>
      <c r="D107" s="864">
        <f>SUM(D101:D106)</f>
        <v>1252</v>
      </c>
      <c r="E107" s="864">
        <f>SUM(E101:E106)</f>
        <v>16001</v>
      </c>
      <c r="F107" s="864"/>
      <c r="G107" s="864">
        <f>SUM(G101:G106)</f>
        <v>80</v>
      </c>
      <c r="H107" s="864">
        <f>SUM(H101:H106)</f>
        <v>1128</v>
      </c>
      <c r="I107" s="864">
        <f>SUM(I101:I106)</f>
        <v>161</v>
      </c>
      <c r="J107" s="864">
        <f>SUM(J101:J106)</f>
        <v>922</v>
      </c>
      <c r="K107" s="894" t="s">
        <v>2</v>
      </c>
      <c r="L107" s="871">
        <f>SUM(L101:L106)</f>
        <v>213</v>
      </c>
      <c r="M107" s="867">
        <v>4</v>
      </c>
      <c r="N107" s="867">
        <v>2</v>
      </c>
      <c r="P107" s="688"/>
      <c r="Q107" s="688"/>
      <c r="R107" s="688"/>
    </row>
    <row r="108" spans="1:18" s="826" customFormat="1" x14ac:dyDescent="0.25">
      <c r="A108" s="868"/>
      <c r="B108" s="869"/>
      <c r="C108" s="870" t="s">
        <v>7</v>
      </c>
      <c r="D108" s="864">
        <f t="shared" ref="D108:L108" si="29">AVERAGE(D101:D106)</f>
        <v>208.66666666666666</v>
      </c>
      <c r="E108" s="864">
        <f t="shared" si="29"/>
        <v>3200.2</v>
      </c>
      <c r="F108" s="871">
        <f t="shared" si="29"/>
        <v>26.731897963887036</v>
      </c>
      <c r="G108" s="871">
        <f t="shared" si="29"/>
        <v>13.333333333333334</v>
      </c>
      <c r="H108" s="871">
        <f t="shared" si="29"/>
        <v>188</v>
      </c>
      <c r="I108" s="871">
        <f t="shared" si="29"/>
        <v>40.25</v>
      </c>
      <c r="J108" s="871">
        <f t="shared" si="29"/>
        <v>230.5</v>
      </c>
      <c r="K108" s="895">
        <f t="shared" si="29"/>
        <v>0.84366621733410407</v>
      </c>
      <c r="L108" s="871">
        <f t="shared" si="29"/>
        <v>35.5</v>
      </c>
      <c r="M108" s="867"/>
      <c r="N108" s="867"/>
      <c r="P108" s="688"/>
      <c r="Q108" s="688"/>
      <c r="R108" s="688"/>
    </row>
    <row r="109" spans="1:18" s="826" customFormat="1" x14ac:dyDescent="0.25">
      <c r="A109" s="868"/>
      <c r="B109" s="869"/>
      <c r="C109" s="870" t="s">
        <v>8</v>
      </c>
      <c r="D109" s="864">
        <f t="shared" ref="D109:L109" si="30">MEDIAN(D101:D106)</f>
        <v>180</v>
      </c>
      <c r="E109" s="864">
        <f t="shared" si="30"/>
        <v>2623</v>
      </c>
      <c r="F109" s="871">
        <f t="shared" si="30"/>
        <v>15.429411764705883</v>
      </c>
      <c r="G109" s="871">
        <f t="shared" si="30"/>
        <v>12</v>
      </c>
      <c r="H109" s="871">
        <f t="shared" si="30"/>
        <v>170</v>
      </c>
      <c r="I109" s="871">
        <f t="shared" si="30"/>
        <v>32.5</v>
      </c>
      <c r="J109" s="871">
        <f t="shared" si="30"/>
        <v>187.5</v>
      </c>
      <c r="K109" s="896">
        <f t="shared" si="30"/>
        <v>0.87386877828054299</v>
      </c>
      <c r="L109" s="871">
        <f t="shared" si="30"/>
        <v>36.5</v>
      </c>
      <c r="M109" s="867"/>
      <c r="N109" s="867"/>
      <c r="P109" s="688"/>
      <c r="Q109" s="688"/>
      <c r="R109" s="688"/>
    </row>
    <row r="110" spans="1:18" s="826" customFormat="1" x14ac:dyDescent="0.25">
      <c r="A110" s="873"/>
      <c r="B110" s="874"/>
      <c r="C110" s="870" t="s">
        <v>482</v>
      </c>
      <c r="D110" s="875"/>
      <c r="E110" s="876"/>
      <c r="F110" s="876"/>
      <c r="G110" s="876"/>
      <c r="H110" s="876"/>
      <c r="I110" s="876"/>
      <c r="J110" s="876"/>
      <c r="K110" s="876"/>
      <c r="L110" s="876"/>
      <c r="M110" s="877">
        <f>+M107/M100</f>
        <v>0.66666666666666663</v>
      </c>
      <c r="N110" s="877">
        <f>+N107/N100</f>
        <v>0.33333333333333331</v>
      </c>
      <c r="P110" s="688"/>
      <c r="Q110" s="688"/>
      <c r="R110" s="688"/>
    </row>
    <row r="111" spans="1:18" x14ac:dyDescent="0.25">
      <c r="B111" s="834"/>
      <c r="C111" s="835"/>
      <c r="D111" s="836"/>
      <c r="E111" s="836"/>
      <c r="G111" s="836"/>
      <c r="H111" s="836"/>
      <c r="I111" s="836"/>
      <c r="J111" s="836"/>
      <c r="L111" s="837"/>
    </row>
    <row r="112" spans="1:18" x14ac:dyDescent="0.25">
      <c r="B112" s="834"/>
      <c r="C112" s="835"/>
      <c r="D112" s="836"/>
      <c r="E112" s="836"/>
      <c r="G112" s="836"/>
      <c r="H112" s="836"/>
      <c r="I112" s="836"/>
      <c r="J112" s="836"/>
      <c r="L112" s="837"/>
    </row>
    <row r="113" spans="1:18" s="845" customFormat="1" ht="12.75" customHeight="1" x14ac:dyDescent="0.25">
      <c r="A113" s="838" t="s">
        <v>14</v>
      </c>
      <c r="B113" s="839"/>
      <c r="C113" s="840"/>
      <c r="D113" s="841"/>
      <c r="E113" s="702" t="s">
        <v>605</v>
      </c>
      <c r="F113" s="703" t="s">
        <v>593</v>
      </c>
      <c r="G113" s="704" t="s">
        <v>606</v>
      </c>
      <c r="H113" s="842"/>
      <c r="I113" s="842"/>
      <c r="J113" s="842"/>
      <c r="K113" s="843"/>
      <c r="L113" s="844" t="s">
        <v>607</v>
      </c>
      <c r="M113" s="704" t="s">
        <v>608</v>
      </c>
      <c r="N113" s="709"/>
      <c r="P113" s="688"/>
      <c r="Q113" s="688"/>
      <c r="R113" s="688"/>
    </row>
    <row r="114" spans="1:18" s="760" customFormat="1" ht="39" x14ac:dyDescent="0.25">
      <c r="A114" s="878" t="s">
        <v>18</v>
      </c>
      <c r="B114" s="879" t="s">
        <v>20</v>
      </c>
      <c r="C114" s="878" t="s">
        <v>22</v>
      </c>
      <c r="D114" s="880" t="s">
        <v>4</v>
      </c>
      <c r="E114" s="713"/>
      <c r="F114" s="714"/>
      <c r="G114" s="715" t="s">
        <v>598</v>
      </c>
      <c r="H114" s="715" t="s">
        <v>599</v>
      </c>
      <c r="I114" s="715" t="s">
        <v>600</v>
      </c>
      <c r="J114" s="715" t="s">
        <v>609</v>
      </c>
      <c r="K114" s="849" t="s">
        <v>610</v>
      </c>
      <c r="L114" s="850"/>
      <c r="M114" s="717" t="s">
        <v>602</v>
      </c>
      <c r="N114" s="717" t="s">
        <v>603</v>
      </c>
      <c r="P114" s="688"/>
      <c r="Q114" s="688"/>
      <c r="R114" s="688"/>
    </row>
    <row r="115" spans="1:18" s="760" customFormat="1" x14ac:dyDescent="0.25">
      <c r="A115" s="851" t="s">
        <v>590</v>
      </c>
      <c r="B115" s="770"/>
      <c r="C115" s="852"/>
      <c r="D115" s="853">
        <v>48</v>
      </c>
      <c r="E115" s="853">
        <v>45</v>
      </c>
      <c r="F115" s="853">
        <v>45</v>
      </c>
      <c r="G115" s="853">
        <v>48</v>
      </c>
      <c r="H115" s="853">
        <v>47</v>
      </c>
      <c r="I115" s="853">
        <v>43</v>
      </c>
      <c r="J115" s="853">
        <v>42</v>
      </c>
      <c r="K115" s="853">
        <v>42</v>
      </c>
      <c r="L115" s="853">
        <v>48</v>
      </c>
      <c r="M115" s="853">
        <v>47</v>
      </c>
      <c r="N115" s="853">
        <v>47</v>
      </c>
      <c r="P115" s="688"/>
      <c r="Q115" s="688"/>
      <c r="R115" s="688"/>
    </row>
    <row r="116" spans="1:18" x14ac:dyDescent="0.25">
      <c r="A116" s="854" t="s">
        <v>248</v>
      </c>
      <c r="B116" s="854" t="s">
        <v>277</v>
      </c>
      <c r="C116" s="881" t="s">
        <v>285</v>
      </c>
      <c r="D116" s="801">
        <v>239</v>
      </c>
      <c r="E116" s="804">
        <v>7937</v>
      </c>
      <c r="F116" s="856">
        <v>33.209209999999999</v>
      </c>
      <c r="G116" s="804">
        <v>12</v>
      </c>
      <c r="H116" s="804">
        <v>244</v>
      </c>
      <c r="I116" s="804">
        <v>167</v>
      </c>
      <c r="J116" s="804">
        <f>+H116+I116</f>
        <v>411</v>
      </c>
      <c r="K116" s="856">
        <f t="shared" ref="K116:K138" si="31">+J116/D116</f>
        <v>1.7196652719665273</v>
      </c>
      <c r="L116" s="805">
        <v>40</v>
      </c>
      <c r="M116" s="859" t="s">
        <v>34</v>
      </c>
      <c r="N116" s="859" t="s">
        <v>2</v>
      </c>
    </row>
    <row r="117" spans="1:18" x14ac:dyDescent="0.25">
      <c r="A117" s="854" t="s">
        <v>281</v>
      </c>
      <c r="B117" s="854" t="s">
        <v>283</v>
      </c>
      <c r="C117" s="881" t="s">
        <v>285</v>
      </c>
      <c r="D117" s="801">
        <v>312</v>
      </c>
      <c r="E117" s="804">
        <v>12500</v>
      </c>
      <c r="F117" s="856">
        <v>40.064100000000003</v>
      </c>
      <c r="G117" s="804">
        <v>12</v>
      </c>
      <c r="H117" s="804">
        <v>162</v>
      </c>
      <c r="I117" s="893">
        <v>20</v>
      </c>
      <c r="J117" s="804">
        <f t="shared" ref="J117:J163" si="32">+H117+I117</f>
        <v>182</v>
      </c>
      <c r="K117" s="856">
        <f t="shared" si="31"/>
        <v>0.58333333333333337</v>
      </c>
      <c r="L117" s="805">
        <v>34</v>
      </c>
      <c r="M117" s="859" t="s">
        <v>34</v>
      </c>
      <c r="N117" s="859" t="s">
        <v>34</v>
      </c>
    </row>
    <row r="118" spans="1:18" x14ac:dyDescent="0.25">
      <c r="A118" s="854" t="s">
        <v>27</v>
      </c>
      <c r="B118" s="854" t="s">
        <v>289</v>
      </c>
      <c r="C118" s="881" t="s">
        <v>285</v>
      </c>
      <c r="D118" s="801">
        <v>309</v>
      </c>
      <c r="E118" s="804">
        <v>7424</v>
      </c>
      <c r="F118" s="856">
        <v>24.02589</v>
      </c>
      <c r="G118" s="804">
        <v>18</v>
      </c>
      <c r="H118" s="804">
        <v>309</v>
      </c>
      <c r="I118" s="804">
        <v>40</v>
      </c>
      <c r="J118" s="804">
        <f t="shared" si="32"/>
        <v>349</v>
      </c>
      <c r="K118" s="856">
        <f t="shared" si="31"/>
        <v>1.1294498381877023</v>
      </c>
      <c r="L118" s="805">
        <v>32</v>
      </c>
      <c r="M118" s="859" t="s">
        <v>34</v>
      </c>
      <c r="N118" s="859" t="s">
        <v>34</v>
      </c>
    </row>
    <row r="119" spans="1:18" x14ac:dyDescent="0.25">
      <c r="A119" s="854" t="s">
        <v>35</v>
      </c>
      <c r="B119" s="854" t="s">
        <v>293</v>
      </c>
      <c r="C119" s="881" t="s">
        <v>294</v>
      </c>
      <c r="D119" s="801">
        <v>413</v>
      </c>
      <c r="E119" s="804">
        <v>8821</v>
      </c>
      <c r="F119" s="856">
        <v>21.358350000000002</v>
      </c>
      <c r="G119" s="804">
        <v>20</v>
      </c>
      <c r="H119" s="804">
        <v>413</v>
      </c>
      <c r="I119" s="809" t="s">
        <v>514</v>
      </c>
      <c r="J119" s="809" t="s">
        <v>514</v>
      </c>
      <c r="K119" s="860" t="s">
        <v>514</v>
      </c>
      <c r="L119" s="805">
        <v>37.5</v>
      </c>
      <c r="M119" s="859" t="s">
        <v>34</v>
      </c>
      <c r="N119" s="859" t="s">
        <v>34</v>
      </c>
    </row>
    <row r="120" spans="1:18" x14ac:dyDescent="0.25">
      <c r="A120" s="854" t="s">
        <v>35</v>
      </c>
      <c r="B120" s="854" t="s">
        <v>298</v>
      </c>
      <c r="C120" s="881" t="s">
        <v>294</v>
      </c>
      <c r="D120" s="801">
        <v>348</v>
      </c>
      <c r="E120" s="804">
        <v>5142</v>
      </c>
      <c r="F120" s="856">
        <v>14.77586</v>
      </c>
      <c r="G120" s="804">
        <v>21</v>
      </c>
      <c r="H120" s="804">
        <v>342</v>
      </c>
      <c r="I120" s="809" t="s">
        <v>514</v>
      </c>
      <c r="J120" s="809" t="s">
        <v>514</v>
      </c>
      <c r="K120" s="860" t="s">
        <v>514</v>
      </c>
      <c r="L120" s="805">
        <v>35</v>
      </c>
      <c r="M120" s="859" t="s">
        <v>2</v>
      </c>
      <c r="N120" s="859" t="s">
        <v>2</v>
      </c>
    </row>
    <row r="121" spans="1:18" x14ac:dyDescent="0.25">
      <c r="A121" s="854" t="s">
        <v>35</v>
      </c>
      <c r="B121" s="854" t="s">
        <v>300</v>
      </c>
      <c r="C121" s="881" t="s">
        <v>294</v>
      </c>
      <c r="D121" s="801">
        <v>239</v>
      </c>
      <c r="E121" s="804">
        <v>4061</v>
      </c>
      <c r="F121" s="856">
        <v>16.991630000000001</v>
      </c>
      <c r="G121" s="804">
        <v>14</v>
      </c>
      <c r="H121" s="804">
        <v>241</v>
      </c>
      <c r="I121" s="804">
        <v>10</v>
      </c>
      <c r="J121" s="804">
        <f t="shared" si="32"/>
        <v>251</v>
      </c>
      <c r="K121" s="856">
        <f t="shared" si="31"/>
        <v>1.0502092050209204</v>
      </c>
      <c r="L121" s="805">
        <v>40</v>
      </c>
      <c r="M121" s="859" t="s">
        <v>34</v>
      </c>
      <c r="N121" s="859" t="s">
        <v>2</v>
      </c>
    </row>
    <row r="122" spans="1:18" x14ac:dyDescent="0.25">
      <c r="A122" s="854" t="s">
        <v>35</v>
      </c>
      <c r="B122" s="854" t="s">
        <v>304</v>
      </c>
      <c r="C122" s="881" t="s">
        <v>294</v>
      </c>
      <c r="D122" s="801">
        <v>266</v>
      </c>
      <c r="E122" s="804">
        <v>13652</v>
      </c>
      <c r="F122" s="856">
        <v>51.323309999999999</v>
      </c>
      <c r="G122" s="804">
        <v>30</v>
      </c>
      <c r="H122" s="804">
        <v>266</v>
      </c>
      <c r="I122" s="804">
        <v>100</v>
      </c>
      <c r="J122" s="804">
        <f t="shared" si="32"/>
        <v>366</v>
      </c>
      <c r="K122" s="856">
        <f t="shared" si="31"/>
        <v>1.3759398496240602</v>
      </c>
      <c r="L122" s="805">
        <v>40</v>
      </c>
      <c r="M122" s="859" t="s">
        <v>34</v>
      </c>
      <c r="N122" s="859" t="s">
        <v>2</v>
      </c>
    </row>
    <row r="123" spans="1:18" x14ac:dyDescent="0.25">
      <c r="A123" s="854" t="s">
        <v>35</v>
      </c>
      <c r="B123" s="854" t="s">
        <v>308</v>
      </c>
      <c r="C123" s="881" t="s">
        <v>294</v>
      </c>
      <c r="D123" s="801">
        <v>404</v>
      </c>
      <c r="E123" s="804">
        <v>13652</v>
      </c>
      <c r="F123" s="856">
        <v>33.792079999999999</v>
      </c>
      <c r="G123" s="804">
        <v>36</v>
      </c>
      <c r="H123" s="804">
        <v>404</v>
      </c>
      <c r="I123" s="804">
        <v>100</v>
      </c>
      <c r="J123" s="804">
        <f t="shared" si="32"/>
        <v>504</v>
      </c>
      <c r="K123" s="856">
        <f t="shared" si="31"/>
        <v>1.2475247524752475</v>
      </c>
      <c r="L123" s="805">
        <v>40</v>
      </c>
      <c r="M123" s="859" t="s">
        <v>34</v>
      </c>
      <c r="N123" s="859" t="s">
        <v>34</v>
      </c>
    </row>
    <row r="124" spans="1:18" x14ac:dyDescent="0.25">
      <c r="A124" s="854" t="s">
        <v>35</v>
      </c>
      <c r="B124" s="854" t="s">
        <v>310</v>
      </c>
      <c r="C124" s="881" t="s">
        <v>294</v>
      </c>
      <c r="D124" s="801">
        <v>334</v>
      </c>
      <c r="E124" s="893">
        <v>7720</v>
      </c>
      <c r="F124" s="856">
        <v>23.113769999999999</v>
      </c>
      <c r="G124" s="804">
        <v>18</v>
      </c>
      <c r="H124" s="804">
        <v>334</v>
      </c>
      <c r="I124" s="804">
        <v>2</v>
      </c>
      <c r="J124" s="804">
        <f t="shared" si="32"/>
        <v>336</v>
      </c>
      <c r="K124" s="856">
        <f t="shared" si="31"/>
        <v>1.0059880239520957</v>
      </c>
      <c r="L124" s="805">
        <v>40</v>
      </c>
      <c r="M124" s="859" t="s">
        <v>34</v>
      </c>
      <c r="N124" s="859" t="s">
        <v>2</v>
      </c>
    </row>
    <row r="125" spans="1:18" x14ac:dyDescent="0.25">
      <c r="A125" s="854" t="s">
        <v>35</v>
      </c>
      <c r="B125" s="854" t="s">
        <v>312</v>
      </c>
      <c r="C125" s="881" t="s">
        <v>252</v>
      </c>
      <c r="D125" s="801">
        <v>225</v>
      </c>
      <c r="E125" s="804">
        <v>5082</v>
      </c>
      <c r="F125" s="856">
        <v>22.586670000000002</v>
      </c>
      <c r="G125" s="804">
        <v>14</v>
      </c>
      <c r="H125" s="804">
        <v>225</v>
      </c>
      <c r="I125" s="804">
        <v>100</v>
      </c>
      <c r="J125" s="804">
        <f t="shared" si="32"/>
        <v>325</v>
      </c>
      <c r="K125" s="856">
        <f t="shared" si="31"/>
        <v>1.4444444444444444</v>
      </c>
      <c r="L125" s="805">
        <v>35</v>
      </c>
      <c r="M125" s="859" t="s">
        <v>34</v>
      </c>
      <c r="N125" s="859" t="s">
        <v>2</v>
      </c>
    </row>
    <row r="126" spans="1:18" x14ac:dyDescent="0.25">
      <c r="A126" s="854" t="s">
        <v>35</v>
      </c>
      <c r="B126" s="854" t="s">
        <v>315</v>
      </c>
      <c r="C126" s="881" t="s">
        <v>294</v>
      </c>
      <c r="D126" s="801">
        <v>554</v>
      </c>
      <c r="E126" s="809" t="s">
        <v>514</v>
      </c>
      <c r="F126" s="860" t="s">
        <v>514</v>
      </c>
      <c r="G126" s="804">
        <v>28</v>
      </c>
      <c r="H126" s="809" t="s">
        <v>514</v>
      </c>
      <c r="I126" s="804">
        <v>25</v>
      </c>
      <c r="J126" s="809" t="s">
        <v>514</v>
      </c>
      <c r="K126" s="860" t="s">
        <v>514</v>
      </c>
      <c r="L126" s="805">
        <v>40</v>
      </c>
      <c r="M126" s="859" t="s">
        <v>34</v>
      </c>
      <c r="N126" s="859" t="s">
        <v>34</v>
      </c>
    </row>
    <row r="127" spans="1:18" x14ac:dyDescent="0.25">
      <c r="A127" s="854" t="s">
        <v>318</v>
      </c>
      <c r="B127" s="854" t="s">
        <v>320</v>
      </c>
      <c r="C127" s="881" t="s">
        <v>322</v>
      </c>
      <c r="D127" s="801">
        <v>229</v>
      </c>
      <c r="E127" s="804">
        <v>3456</v>
      </c>
      <c r="F127" s="856">
        <v>15.091699999999999</v>
      </c>
      <c r="G127" s="804">
        <v>10</v>
      </c>
      <c r="H127" s="804">
        <v>200</v>
      </c>
      <c r="I127" s="804">
        <v>150</v>
      </c>
      <c r="J127" s="804">
        <f t="shared" si="32"/>
        <v>350</v>
      </c>
      <c r="K127" s="856">
        <f t="shared" si="31"/>
        <v>1.5283842794759825</v>
      </c>
      <c r="L127" s="805">
        <v>20</v>
      </c>
      <c r="M127" s="859" t="s">
        <v>2</v>
      </c>
      <c r="N127" s="859" t="s">
        <v>2</v>
      </c>
    </row>
    <row r="128" spans="1:18" x14ac:dyDescent="0.25">
      <c r="A128" s="854" t="s">
        <v>157</v>
      </c>
      <c r="B128" s="854" t="s">
        <v>326</v>
      </c>
      <c r="C128" s="881" t="s">
        <v>294</v>
      </c>
      <c r="D128" s="801">
        <v>269</v>
      </c>
      <c r="E128" s="804">
        <v>9111</v>
      </c>
      <c r="F128" s="856">
        <v>33.869889999999998</v>
      </c>
      <c r="G128" s="804">
        <v>20</v>
      </c>
      <c r="H128" s="804">
        <v>310</v>
      </c>
      <c r="I128" s="804">
        <v>25</v>
      </c>
      <c r="J128" s="804">
        <f t="shared" si="32"/>
        <v>335</v>
      </c>
      <c r="K128" s="856">
        <f t="shared" si="31"/>
        <v>1.245353159851301</v>
      </c>
      <c r="L128" s="805">
        <v>36</v>
      </c>
      <c r="M128" s="859" t="s">
        <v>34</v>
      </c>
      <c r="N128" s="859" t="s">
        <v>34</v>
      </c>
    </row>
    <row r="129" spans="1:14" x14ac:dyDescent="0.25">
      <c r="A129" s="854" t="s">
        <v>203</v>
      </c>
      <c r="B129" s="854" t="s">
        <v>331</v>
      </c>
      <c r="C129" s="881" t="s">
        <v>332</v>
      </c>
      <c r="D129" s="801">
        <v>210</v>
      </c>
      <c r="E129" s="893">
        <v>2355</v>
      </c>
      <c r="F129" s="856">
        <v>11.21429</v>
      </c>
      <c r="G129" s="804">
        <v>10</v>
      </c>
      <c r="H129" s="804">
        <v>215</v>
      </c>
      <c r="I129" s="804">
        <v>100</v>
      </c>
      <c r="J129" s="804">
        <f t="shared" si="32"/>
        <v>315</v>
      </c>
      <c r="K129" s="856">
        <f>J129/D129</f>
        <v>1.5</v>
      </c>
      <c r="L129" s="805">
        <v>30</v>
      </c>
      <c r="M129" s="859" t="s">
        <v>2</v>
      </c>
      <c r="N129" s="859" t="s">
        <v>34</v>
      </c>
    </row>
    <row r="130" spans="1:14" x14ac:dyDescent="0.25">
      <c r="A130" s="854" t="s">
        <v>203</v>
      </c>
      <c r="B130" s="854" t="s">
        <v>336</v>
      </c>
      <c r="C130" s="881" t="s">
        <v>337</v>
      </c>
      <c r="D130" s="801">
        <v>436</v>
      </c>
      <c r="E130" s="893">
        <v>3926</v>
      </c>
      <c r="F130" s="856">
        <v>9.0045900000000003</v>
      </c>
      <c r="G130" s="804">
        <v>24</v>
      </c>
      <c r="H130" s="804">
        <v>436</v>
      </c>
      <c r="I130" s="804">
        <v>50</v>
      </c>
      <c r="J130" s="804">
        <f t="shared" si="32"/>
        <v>486</v>
      </c>
      <c r="K130" s="856">
        <f t="shared" si="31"/>
        <v>1.1146788990825689</v>
      </c>
      <c r="L130" s="805">
        <v>40</v>
      </c>
      <c r="M130" s="859" t="s">
        <v>34</v>
      </c>
      <c r="N130" s="859" t="s">
        <v>34</v>
      </c>
    </row>
    <row r="131" spans="1:14" x14ac:dyDescent="0.25">
      <c r="A131" s="854" t="s">
        <v>340</v>
      </c>
      <c r="B131" s="854" t="s">
        <v>342</v>
      </c>
      <c r="C131" s="855" t="s">
        <v>344</v>
      </c>
      <c r="D131" s="801">
        <v>173</v>
      </c>
      <c r="E131" s="893">
        <v>2658</v>
      </c>
      <c r="F131" s="856">
        <v>15.36416</v>
      </c>
      <c r="G131" s="804">
        <v>13</v>
      </c>
      <c r="H131" s="804">
        <v>182</v>
      </c>
      <c r="I131" s="804">
        <v>5</v>
      </c>
      <c r="J131" s="804">
        <f t="shared" si="32"/>
        <v>187</v>
      </c>
      <c r="K131" s="856">
        <f t="shared" si="31"/>
        <v>1.0809248554913296</v>
      </c>
      <c r="L131" s="805">
        <v>35</v>
      </c>
      <c r="M131" s="859" t="s">
        <v>2</v>
      </c>
      <c r="N131" s="859" t="s">
        <v>2</v>
      </c>
    </row>
    <row r="132" spans="1:14" x14ac:dyDescent="0.25">
      <c r="A132" s="854" t="s">
        <v>209</v>
      </c>
      <c r="B132" s="854" t="s">
        <v>348</v>
      </c>
      <c r="C132" s="855" t="s">
        <v>349</v>
      </c>
      <c r="D132" s="801">
        <v>214</v>
      </c>
      <c r="E132" s="804">
        <v>2261</v>
      </c>
      <c r="F132" s="856">
        <v>10.56542</v>
      </c>
      <c r="G132" s="804">
        <v>12</v>
      </c>
      <c r="H132" s="804">
        <v>215</v>
      </c>
      <c r="I132" s="804">
        <v>35</v>
      </c>
      <c r="J132" s="804">
        <f t="shared" si="32"/>
        <v>250</v>
      </c>
      <c r="K132" s="856">
        <f>+J132/D132</f>
        <v>1.1682242990654206</v>
      </c>
      <c r="L132" s="805">
        <v>40</v>
      </c>
      <c r="M132" s="859" t="s">
        <v>34</v>
      </c>
      <c r="N132" s="859" t="s">
        <v>34</v>
      </c>
    </row>
    <row r="133" spans="1:14" x14ac:dyDescent="0.25">
      <c r="A133" s="854" t="s">
        <v>116</v>
      </c>
      <c r="B133" s="854" t="s">
        <v>353</v>
      </c>
      <c r="C133" s="855" t="s">
        <v>294</v>
      </c>
      <c r="D133" s="801">
        <v>43</v>
      </c>
      <c r="E133" s="804">
        <v>604</v>
      </c>
      <c r="F133" s="856">
        <v>14.04651</v>
      </c>
      <c r="G133" s="804">
        <v>4</v>
      </c>
      <c r="H133" s="804">
        <v>42</v>
      </c>
      <c r="I133" s="804">
        <v>10</v>
      </c>
      <c r="J133" s="804">
        <f t="shared" si="32"/>
        <v>52</v>
      </c>
      <c r="K133" s="856">
        <f t="shared" si="31"/>
        <v>1.2093023255813953</v>
      </c>
      <c r="L133" s="805">
        <v>3</v>
      </c>
      <c r="M133" s="859" t="s">
        <v>2</v>
      </c>
      <c r="N133" s="859" t="s">
        <v>2</v>
      </c>
    </row>
    <row r="134" spans="1:14" x14ac:dyDescent="0.25">
      <c r="A134" s="854" t="s">
        <v>116</v>
      </c>
      <c r="B134" s="854" t="s">
        <v>358</v>
      </c>
      <c r="C134" s="855" t="s">
        <v>294</v>
      </c>
      <c r="D134" s="801">
        <v>177</v>
      </c>
      <c r="E134" s="804">
        <v>2190</v>
      </c>
      <c r="F134" s="856">
        <v>12.37288</v>
      </c>
      <c r="G134" s="804">
        <v>9</v>
      </c>
      <c r="H134" s="804">
        <v>177</v>
      </c>
      <c r="I134" s="804">
        <v>15</v>
      </c>
      <c r="J134" s="804">
        <f t="shared" si="32"/>
        <v>192</v>
      </c>
      <c r="K134" s="856">
        <f t="shared" si="31"/>
        <v>1.0847457627118644</v>
      </c>
      <c r="L134" s="805">
        <v>27</v>
      </c>
      <c r="M134" s="859" t="s">
        <v>34</v>
      </c>
      <c r="N134" s="859" t="s">
        <v>34</v>
      </c>
    </row>
    <row r="135" spans="1:14" x14ac:dyDescent="0.25">
      <c r="A135" s="854" t="s">
        <v>61</v>
      </c>
      <c r="B135" s="854" t="s">
        <v>362</v>
      </c>
      <c r="C135" s="855" t="s">
        <v>337</v>
      </c>
      <c r="D135" s="801">
        <v>419</v>
      </c>
      <c r="E135" s="893">
        <v>16457</v>
      </c>
      <c r="F135" s="856">
        <v>39.276850000000003</v>
      </c>
      <c r="G135" s="804">
        <v>24</v>
      </c>
      <c r="H135" s="804">
        <v>419</v>
      </c>
      <c r="I135" s="804">
        <v>200</v>
      </c>
      <c r="J135" s="804">
        <f t="shared" si="32"/>
        <v>619</v>
      </c>
      <c r="K135" s="856">
        <f t="shared" si="31"/>
        <v>1.4773269689737469</v>
      </c>
      <c r="L135" s="805">
        <v>35</v>
      </c>
      <c r="M135" s="859" t="s">
        <v>34</v>
      </c>
      <c r="N135" s="859" t="s">
        <v>34</v>
      </c>
    </row>
    <row r="136" spans="1:14" x14ac:dyDescent="0.25">
      <c r="A136" s="854" t="s">
        <v>61</v>
      </c>
      <c r="B136" s="854" t="s">
        <v>366</v>
      </c>
      <c r="C136" s="855" t="s">
        <v>294</v>
      </c>
      <c r="D136" s="801">
        <v>94</v>
      </c>
      <c r="E136" s="804">
        <v>7372</v>
      </c>
      <c r="F136" s="856">
        <v>78.425529999999995</v>
      </c>
      <c r="G136" s="804">
        <v>7</v>
      </c>
      <c r="H136" s="804">
        <v>94</v>
      </c>
      <c r="I136" s="804">
        <v>80</v>
      </c>
      <c r="J136" s="804">
        <f t="shared" si="32"/>
        <v>174</v>
      </c>
      <c r="K136" s="856">
        <f t="shared" si="31"/>
        <v>1.8510638297872339</v>
      </c>
      <c r="L136" s="805">
        <v>30</v>
      </c>
      <c r="M136" s="859" t="s">
        <v>34</v>
      </c>
      <c r="N136" s="859" t="s">
        <v>34</v>
      </c>
    </row>
    <row r="137" spans="1:14" x14ac:dyDescent="0.25">
      <c r="A137" s="854" t="s">
        <v>61</v>
      </c>
      <c r="B137" s="854" t="s">
        <v>370</v>
      </c>
      <c r="C137" s="855" t="s">
        <v>372</v>
      </c>
      <c r="D137" s="801">
        <v>274</v>
      </c>
      <c r="E137" s="804">
        <v>7563</v>
      </c>
      <c r="F137" s="856">
        <v>27.60219</v>
      </c>
      <c r="G137" s="804">
        <v>13</v>
      </c>
      <c r="H137" s="804">
        <v>274</v>
      </c>
      <c r="I137" s="804">
        <v>180</v>
      </c>
      <c r="J137" s="804">
        <f t="shared" si="32"/>
        <v>454</v>
      </c>
      <c r="K137" s="856">
        <f t="shared" si="31"/>
        <v>1.6569343065693432</v>
      </c>
      <c r="L137" s="805">
        <v>28</v>
      </c>
      <c r="M137" s="859" t="s">
        <v>34</v>
      </c>
      <c r="N137" s="859" t="s">
        <v>34</v>
      </c>
    </row>
    <row r="138" spans="1:14" x14ac:dyDescent="0.25">
      <c r="A138" s="854" t="s">
        <v>61</v>
      </c>
      <c r="B138" s="854" t="s">
        <v>376</v>
      </c>
      <c r="C138" s="855" t="s">
        <v>372</v>
      </c>
      <c r="D138" s="801">
        <v>349</v>
      </c>
      <c r="E138" s="804">
        <v>8518</v>
      </c>
      <c r="F138" s="856">
        <v>24.406880000000001</v>
      </c>
      <c r="G138" s="804">
        <v>17</v>
      </c>
      <c r="H138" s="804">
        <v>349</v>
      </c>
      <c r="I138" s="804">
        <v>349</v>
      </c>
      <c r="J138" s="804">
        <f t="shared" si="32"/>
        <v>698</v>
      </c>
      <c r="K138" s="856">
        <f t="shared" si="31"/>
        <v>2</v>
      </c>
      <c r="L138" s="805">
        <v>35</v>
      </c>
      <c r="M138" s="859" t="s">
        <v>34</v>
      </c>
      <c r="N138" s="859" t="s">
        <v>34</v>
      </c>
    </row>
    <row r="139" spans="1:14" x14ac:dyDescent="0.25">
      <c r="A139" s="854" t="s">
        <v>61</v>
      </c>
      <c r="B139" s="854" t="s">
        <v>380</v>
      </c>
      <c r="C139" s="855" t="s">
        <v>337</v>
      </c>
      <c r="D139" s="801">
        <v>344</v>
      </c>
      <c r="E139" s="804">
        <v>8432</v>
      </c>
      <c r="F139" s="856">
        <v>24.51163</v>
      </c>
      <c r="G139" s="804">
        <v>21</v>
      </c>
      <c r="H139" s="804">
        <v>344</v>
      </c>
      <c r="I139" s="804">
        <v>200</v>
      </c>
      <c r="J139" s="804">
        <f t="shared" si="32"/>
        <v>544</v>
      </c>
      <c r="K139" s="856">
        <f t="shared" ref="K139:K163" si="33">J139/D139</f>
        <v>1.5813953488372092</v>
      </c>
      <c r="L139" s="805">
        <v>38</v>
      </c>
      <c r="M139" s="859" t="s">
        <v>34</v>
      </c>
      <c r="N139" s="859" t="s">
        <v>34</v>
      </c>
    </row>
    <row r="140" spans="1:14" x14ac:dyDescent="0.25">
      <c r="A140" s="854" t="s">
        <v>164</v>
      </c>
      <c r="B140" s="854" t="s">
        <v>385</v>
      </c>
      <c r="C140" s="855" t="s">
        <v>285</v>
      </c>
      <c r="D140" s="801">
        <v>191</v>
      </c>
      <c r="E140" s="804">
        <v>2479</v>
      </c>
      <c r="F140" s="856">
        <v>12.97906</v>
      </c>
      <c r="G140" s="804">
        <v>12</v>
      </c>
      <c r="H140" s="804">
        <v>178</v>
      </c>
      <c r="I140" s="804">
        <v>25</v>
      </c>
      <c r="J140" s="804">
        <f t="shared" si="32"/>
        <v>203</v>
      </c>
      <c r="K140" s="856">
        <f t="shared" si="33"/>
        <v>1.0628272251308901</v>
      </c>
      <c r="L140" s="805">
        <v>35</v>
      </c>
      <c r="M140" s="859" t="s">
        <v>2</v>
      </c>
      <c r="N140" s="859" t="s">
        <v>2</v>
      </c>
    </row>
    <row r="141" spans="1:14" x14ac:dyDescent="0.25">
      <c r="A141" s="854" t="s">
        <v>164</v>
      </c>
      <c r="B141" s="854" t="s">
        <v>389</v>
      </c>
      <c r="C141" s="855" t="s">
        <v>285</v>
      </c>
      <c r="D141" s="801">
        <v>244</v>
      </c>
      <c r="E141" s="804">
        <v>2124</v>
      </c>
      <c r="F141" s="856">
        <v>8.7049199999999995</v>
      </c>
      <c r="G141" s="804">
        <v>13</v>
      </c>
      <c r="H141" s="804">
        <v>186</v>
      </c>
      <c r="I141" s="804">
        <v>20</v>
      </c>
      <c r="J141" s="804">
        <f t="shared" si="32"/>
        <v>206</v>
      </c>
      <c r="K141" s="856">
        <f t="shared" si="33"/>
        <v>0.84426229508196726</v>
      </c>
      <c r="L141" s="805">
        <v>40</v>
      </c>
      <c r="M141" s="859" t="s">
        <v>34</v>
      </c>
      <c r="N141" s="859" t="s">
        <v>34</v>
      </c>
    </row>
    <row r="142" spans="1:14" x14ac:dyDescent="0.25">
      <c r="A142" s="854" t="s">
        <v>164</v>
      </c>
      <c r="B142" s="854" t="s">
        <v>394</v>
      </c>
      <c r="C142" s="855" t="s">
        <v>285</v>
      </c>
      <c r="D142" s="801">
        <v>366</v>
      </c>
      <c r="E142" s="804">
        <v>2648</v>
      </c>
      <c r="F142" s="856">
        <v>7.2349699999999997</v>
      </c>
      <c r="G142" s="804">
        <v>20</v>
      </c>
      <c r="H142" s="804">
        <v>400</v>
      </c>
      <c r="I142" s="804">
        <v>0</v>
      </c>
      <c r="J142" s="804">
        <f t="shared" si="32"/>
        <v>400</v>
      </c>
      <c r="K142" s="856">
        <f t="shared" si="33"/>
        <v>1.0928961748633881</v>
      </c>
      <c r="L142" s="805">
        <v>40</v>
      </c>
      <c r="M142" s="859" t="s">
        <v>34</v>
      </c>
      <c r="N142" s="859" t="s">
        <v>2</v>
      </c>
    </row>
    <row r="143" spans="1:14" x14ac:dyDescent="0.25">
      <c r="A143" s="854" t="s">
        <v>164</v>
      </c>
      <c r="B143" s="854" t="s">
        <v>398</v>
      </c>
      <c r="C143" s="855" t="s">
        <v>285</v>
      </c>
      <c r="D143" s="801">
        <v>359</v>
      </c>
      <c r="E143" s="804">
        <v>1500</v>
      </c>
      <c r="F143" s="856">
        <v>4.1782700000000004</v>
      </c>
      <c r="G143" s="804">
        <v>21</v>
      </c>
      <c r="H143" s="804">
        <v>378</v>
      </c>
      <c r="I143" s="804">
        <v>15</v>
      </c>
      <c r="J143" s="804">
        <f t="shared" si="32"/>
        <v>393</v>
      </c>
      <c r="K143" s="856">
        <f t="shared" si="33"/>
        <v>1.0947075208913648</v>
      </c>
      <c r="L143" s="805">
        <v>35</v>
      </c>
      <c r="M143" s="859" t="s">
        <v>34</v>
      </c>
      <c r="N143" s="859" t="s">
        <v>34</v>
      </c>
    </row>
    <row r="144" spans="1:14" x14ac:dyDescent="0.25">
      <c r="A144" s="854" t="s">
        <v>164</v>
      </c>
      <c r="B144" s="854" t="s">
        <v>402</v>
      </c>
      <c r="C144" s="855" t="s">
        <v>403</v>
      </c>
      <c r="D144" s="801">
        <v>308</v>
      </c>
      <c r="E144" s="804">
        <v>4503</v>
      </c>
      <c r="F144" s="856">
        <v>14.62013</v>
      </c>
      <c r="G144" s="804">
        <v>20</v>
      </c>
      <c r="H144" s="804">
        <v>335</v>
      </c>
      <c r="I144" s="804">
        <v>20</v>
      </c>
      <c r="J144" s="804">
        <f t="shared" si="32"/>
        <v>355</v>
      </c>
      <c r="K144" s="856">
        <f t="shared" si="33"/>
        <v>1.1525974025974026</v>
      </c>
      <c r="L144" s="805">
        <v>40</v>
      </c>
      <c r="M144" s="859" t="s">
        <v>34</v>
      </c>
      <c r="N144" s="859" t="s">
        <v>34</v>
      </c>
    </row>
    <row r="145" spans="1:14" x14ac:dyDescent="0.25">
      <c r="A145" s="854" t="s">
        <v>164</v>
      </c>
      <c r="B145" s="854" t="s">
        <v>407</v>
      </c>
      <c r="C145" s="855" t="s">
        <v>285</v>
      </c>
      <c r="D145" s="801">
        <v>322</v>
      </c>
      <c r="E145" s="804">
        <v>7257</v>
      </c>
      <c r="F145" s="856">
        <v>22.537269999999999</v>
      </c>
      <c r="G145" s="804">
        <v>17</v>
      </c>
      <c r="H145" s="804">
        <v>325</v>
      </c>
      <c r="I145" s="809" t="s">
        <v>514</v>
      </c>
      <c r="J145" s="809" t="s">
        <v>514</v>
      </c>
      <c r="K145" s="860" t="s">
        <v>514</v>
      </c>
      <c r="L145" s="805">
        <v>25</v>
      </c>
      <c r="M145" s="888" t="s">
        <v>514</v>
      </c>
      <c r="N145" s="888" t="s">
        <v>514</v>
      </c>
    </row>
    <row r="146" spans="1:14" x14ac:dyDescent="0.25">
      <c r="A146" s="854" t="s">
        <v>67</v>
      </c>
      <c r="B146" s="854" t="s">
        <v>411</v>
      </c>
      <c r="C146" s="855" t="s">
        <v>285</v>
      </c>
      <c r="D146" s="801">
        <v>294</v>
      </c>
      <c r="E146" s="804">
        <v>5200</v>
      </c>
      <c r="F146" s="856">
        <v>17.687069999999999</v>
      </c>
      <c r="G146" s="804">
        <v>38</v>
      </c>
      <c r="H146" s="804">
        <v>760</v>
      </c>
      <c r="I146" s="804">
        <v>20</v>
      </c>
      <c r="J146" s="804">
        <f t="shared" si="32"/>
        <v>780</v>
      </c>
      <c r="K146" s="856">
        <f t="shared" si="33"/>
        <v>2.6530612244897958</v>
      </c>
      <c r="L146" s="805">
        <v>37.5</v>
      </c>
      <c r="M146" s="859" t="s">
        <v>2</v>
      </c>
      <c r="N146" s="859" t="s">
        <v>2</v>
      </c>
    </row>
    <row r="147" spans="1:14" x14ac:dyDescent="0.25">
      <c r="A147" s="854" t="s">
        <v>67</v>
      </c>
      <c r="B147" s="854" t="s">
        <v>413</v>
      </c>
      <c r="C147" s="855" t="s">
        <v>285</v>
      </c>
      <c r="D147" s="801">
        <v>286</v>
      </c>
      <c r="E147" s="804">
        <v>5300</v>
      </c>
      <c r="F147" s="856">
        <v>18.531469999999999</v>
      </c>
      <c r="G147" s="804">
        <v>20</v>
      </c>
      <c r="H147" s="804">
        <v>400</v>
      </c>
      <c r="I147" s="804">
        <v>50</v>
      </c>
      <c r="J147" s="804">
        <f t="shared" si="32"/>
        <v>450</v>
      </c>
      <c r="K147" s="856">
        <f t="shared" si="33"/>
        <v>1.5734265734265733</v>
      </c>
      <c r="L147" s="805">
        <v>37.5</v>
      </c>
      <c r="M147" s="859" t="s">
        <v>2</v>
      </c>
      <c r="N147" s="859" t="s">
        <v>2</v>
      </c>
    </row>
    <row r="148" spans="1:14" x14ac:dyDescent="0.25">
      <c r="A148" s="854" t="s">
        <v>67</v>
      </c>
      <c r="B148" s="854" t="s">
        <v>415</v>
      </c>
      <c r="C148" s="855" t="s">
        <v>285</v>
      </c>
      <c r="D148" s="801">
        <v>290</v>
      </c>
      <c r="E148" s="804">
        <v>3917</v>
      </c>
      <c r="F148" s="856">
        <v>13.5069</v>
      </c>
      <c r="G148" s="804">
        <v>18</v>
      </c>
      <c r="H148" s="804">
        <v>306</v>
      </c>
      <c r="I148" s="804">
        <v>50</v>
      </c>
      <c r="J148" s="804">
        <f t="shared" si="32"/>
        <v>356</v>
      </c>
      <c r="K148" s="856">
        <f t="shared" si="33"/>
        <v>1.2275862068965517</v>
      </c>
      <c r="L148" s="805">
        <v>37.5</v>
      </c>
      <c r="M148" s="859" t="s">
        <v>2</v>
      </c>
      <c r="N148" s="859" t="s">
        <v>2</v>
      </c>
    </row>
    <row r="149" spans="1:14" x14ac:dyDescent="0.25">
      <c r="A149" s="854" t="s">
        <v>67</v>
      </c>
      <c r="B149" s="854" t="s">
        <v>417</v>
      </c>
      <c r="C149" s="855" t="s">
        <v>285</v>
      </c>
      <c r="D149" s="801">
        <v>18</v>
      </c>
      <c r="E149" s="804">
        <v>275</v>
      </c>
      <c r="F149" s="856">
        <v>15.27778</v>
      </c>
      <c r="G149" s="804">
        <v>2</v>
      </c>
      <c r="H149" s="804">
        <v>22</v>
      </c>
      <c r="I149" s="804">
        <v>22</v>
      </c>
      <c r="J149" s="804">
        <f t="shared" si="32"/>
        <v>44</v>
      </c>
      <c r="K149" s="856">
        <f t="shared" si="33"/>
        <v>2.4444444444444446</v>
      </c>
      <c r="L149" s="805">
        <v>35</v>
      </c>
      <c r="M149" s="859" t="s">
        <v>2</v>
      </c>
      <c r="N149" s="859" t="s">
        <v>2</v>
      </c>
    </row>
    <row r="150" spans="1:14" x14ac:dyDescent="0.25">
      <c r="A150" s="854" t="s">
        <v>418</v>
      </c>
      <c r="B150" s="854" t="s">
        <v>420</v>
      </c>
      <c r="C150" s="855" t="s">
        <v>422</v>
      </c>
      <c r="D150" s="801">
        <v>195</v>
      </c>
      <c r="E150" s="804">
        <v>2289</v>
      </c>
      <c r="F150" s="856">
        <v>11.73846</v>
      </c>
      <c r="G150" s="804">
        <v>11</v>
      </c>
      <c r="H150" s="804">
        <v>195</v>
      </c>
      <c r="I150" s="804">
        <v>195</v>
      </c>
      <c r="J150" s="804">
        <f t="shared" si="32"/>
        <v>390</v>
      </c>
      <c r="K150" s="856">
        <f t="shared" si="33"/>
        <v>2</v>
      </c>
      <c r="L150" s="805">
        <v>27.5</v>
      </c>
      <c r="M150" s="859" t="s">
        <v>2</v>
      </c>
      <c r="N150" s="859" t="s">
        <v>2</v>
      </c>
    </row>
    <row r="151" spans="1:14" x14ac:dyDescent="0.25">
      <c r="A151" s="854" t="s">
        <v>73</v>
      </c>
      <c r="B151" s="854" t="s">
        <v>426</v>
      </c>
      <c r="C151" s="855" t="s">
        <v>403</v>
      </c>
      <c r="D151" s="801">
        <v>255</v>
      </c>
      <c r="E151" s="809" t="s">
        <v>514</v>
      </c>
      <c r="F151" s="860" t="s">
        <v>514</v>
      </c>
      <c r="G151" s="804">
        <v>14</v>
      </c>
      <c r="H151" s="804">
        <v>255</v>
      </c>
      <c r="I151" s="809" t="s">
        <v>514</v>
      </c>
      <c r="J151" s="809" t="s">
        <v>514</v>
      </c>
      <c r="K151" s="860" t="s">
        <v>514</v>
      </c>
      <c r="L151" s="805">
        <v>36</v>
      </c>
      <c r="M151" s="859" t="s">
        <v>34</v>
      </c>
      <c r="N151" s="859" t="s">
        <v>34</v>
      </c>
    </row>
    <row r="152" spans="1:14" x14ac:dyDescent="0.25">
      <c r="A152" s="854" t="s">
        <v>79</v>
      </c>
      <c r="B152" s="854" t="s">
        <v>431</v>
      </c>
      <c r="C152" s="855" t="s">
        <v>285</v>
      </c>
      <c r="D152" s="801">
        <v>321</v>
      </c>
      <c r="E152" s="809" t="s">
        <v>514</v>
      </c>
      <c r="F152" s="860" t="s">
        <v>514</v>
      </c>
      <c r="G152" s="804">
        <v>18</v>
      </c>
      <c r="H152" s="804">
        <v>341</v>
      </c>
      <c r="I152" s="804">
        <v>25</v>
      </c>
      <c r="J152" s="804">
        <f t="shared" si="32"/>
        <v>366</v>
      </c>
      <c r="K152" s="856">
        <f t="shared" si="33"/>
        <v>1.1401869158878504</v>
      </c>
      <c r="L152" s="805">
        <v>40</v>
      </c>
      <c r="M152" s="859" t="s">
        <v>34</v>
      </c>
      <c r="N152" s="859" t="s">
        <v>34</v>
      </c>
    </row>
    <row r="153" spans="1:14" x14ac:dyDescent="0.25">
      <c r="A153" s="854" t="s">
        <v>79</v>
      </c>
      <c r="B153" s="854" t="s">
        <v>300</v>
      </c>
      <c r="C153" s="855" t="s">
        <v>285</v>
      </c>
      <c r="D153" s="801">
        <v>316</v>
      </c>
      <c r="E153" s="804">
        <v>1190</v>
      </c>
      <c r="F153" s="856">
        <v>3.7658200000000002</v>
      </c>
      <c r="G153" s="804">
        <v>18</v>
      </c>
      <c r="H153" s="804">
        <v>313</v>
      </c>
      <c r="I153" s="804">
        <v>40</v>
      </c>
      <c r="J153" s="804">
        <f t="shared" si="32"/>
        <v>353</v>
      </c>
      <c r="K153" s="856">
        <f t="shared" si="33"/>
        <v>1.1170886075949367</v>
      </c>
      <c r="L153" s="805">
        <v>40</v>
      </c>
      <c r="M153" s="859" t="s">
        <v>34</v>
      </c>
      <c r="N153" s="859" t="s">
        <v>34</v>
      </c>
    </row>
    <row r="154" spans="1:14" x14ac:dyDescent="0.25">
      <c r="A154" s="854" t="s">
        <v>79</v>
      </c>
      <c r="B154" s="854" t="s">
        <v>438</v>
      </c>
      <c r="C154" s="855" t="s">
        <v>285</v>
      </c>
      <c r="D154" s="801">
        <v>330</v>
      </c>
      <c r="E154" s="804">
        <v>3195</v>
      </c>
      <c r="F154" s="856">
        <v>9.6818200000000001</v>
      </c>
      <c r="G154" s="804">
        <v>18</v>
      </c>
      <c r="H154" s="804">
        <v>332</v>
      </c>
      <c r="I154" s="804">
        <v>8</v>
      </c>
      <c r="J154" s="804">
        <f t="shared" si="32"/>
        <v>340</v>
      </c>
      <c r="K154" s="856">
        <f t="shared" si="33"/>
        <v>1.0303030303030303</v>
      </c>
      <c r="L154" s="805">
        <v>35</v>
      </c>
      <c r="M154" s="859" t="s">
        <v>2</v>
      </c>
      <c r="N154" s="859" t="s">
        <v>34</v>
      </c>
    </row>
    <row r="155" spans="1:14" x14ac:dyDescent="0.25">
      <c r="A155" s="854" t="s">
        <v>239</v>
      </c>
      <c r="B155" s="854" t="s">
        <v>442</v>
      </c>
      <c r="C155" s="855" t="s">
        <v>285</v>
      </c>
      <c r="D155" s="801">
        <v>33</v>
      </c>
      <c r="E155" s="804">
        <v>400</v>
      </c>
      <c r="F155" s="856">
        <v>12.12121</v>
      </c>
      <c r="G155" s="804">
        <v>3</v>
      </c>
      <c r="H155" s="804">
        <v>28</v>
      </c>
      <c r="I155" s="804">
        <v>0</v>
      </c>
      <c r="J155" s="804">
        <f t="shared" si="32"/>
        <v>28</v>
      </c>
      <c r="K155" s="856">
        <f t="shared" si="33"/>
        <v>0.84848484848484851</v>
      </c>
      <c r="L155" s="805">
        <v>14</v>
      </c>
      <c r="M155" s="859" t="s">
        <v>34</v>
      </c>
      <c r="N155" s="859" t="s">
        <v>2</v>
      </c>
    </row>
    <row r="156" spans="1:14" x14ac:dyDescent="0.25">
      <c r="A156" s="854" t="s">
        <v>239</v>
      </c>
      <c r="B156" s="854" t="s">
        <v>447</v>
      </c>
      <c r="C156" s="855" t="s">
        <v>285</v>
      </c>
      <c r="D156" s="801">
        <v>318</v>
      </c>
      <c r="E156" s="804">
        <v>8776</v>
      </c>
      <c r="F156" s="856">
        <v>27.597480000000001</v>
      </c>
      <c r="G156" s="804">
        <v>19</v>
      </c>
      <c r="H156" s="804">
        <v>289</v>
      </c>
      <c r="I156" s="809" t="s">
        <v>514</v>
      </c>
      <c r="J156" s="809" t="s">
        <v>514</v>
      </c>
      <c r="K156" s="860" t="s">
        <v>514</v>
      </c>
      <c r="L156" s="805">
        <v>40</v>
      </c>
      <c r="M156" s="859" t="s">
        <v>34</v>
      </c>
      <c r="N156" s="859" t="s">
        <v>34</v>
      </c>
    </row>
    <row r="157" spans="1:14" x14ac:dyDescent="0.25">
      <c r="A157" s="854" t="s">
        <v>239</v>
      </c>
      <c r="B157" s="854" t="s">
        <v>342</v>
      </c>
      <c r="C157" s="855" t="s">
        <v>285</v>
      </c>
      <c r="D157" s="801">
        <v>319</v>
      </c>
      <c r="E157" s="804">
        <v>4729</v>
      </c>
      <c r="F157" s="856">
        <v>14.824450000000001</v>
      </c>
      <c r="G157" s="804">
        <v>21</v>
      </c>
      <c r="H157" s="804">
        <v>332</v>
      </c>
      <c r="I157" s="804">
        <v>3</v>
      </c>
      <c r="J157" s="804">
        <f t="shared" si="32"/>
        <v>335</v>
      </c>
      <c r="K157" s="856">
        <f t="shared" si="33"/>
        <v>1.0501567398119123</v>
      </c>
      <c r="L157" s="805">
        <v>35</v>
      </c>
      <c r="M157" s="859" t="s">
        <v>34</v>
      </c>
      <c r="N157" s="859" t="s">
        <v>34</v>
      </c>
    </row>
    <row r="158" spans="1:14" x14ac:dyDescent="0.25">
      <c r="A158" s="854" t="s">
        <v>239</v>
      </c>
      <c r="B158" s="854" t="s">
        <v>454</v>
      </c>
      <c r="C158" s="855" t="s">
        <v>285</v>
      </c>
      <c r="D158" s="801">
        <v>355</v>
      </c>
      <c r="E158" s="804">
        <v>8314</v>
      </c>
      <c r="F158" s="856">
        <v>23.419720000000002</v>
      </c>
      <c r="G158" s="804">
        <v>24</v>
      </c>
      <c r="H158" s="804">
        <v>375</v>
      </c>
      <c r="I158" s="804">
        <v>10</v>
      </c>
      <c r="J158" s="804">
        <f t="shared" si="32"/>
        <v>385</v>
      </c>
      <c r="K158" s="856">
        <f t="shared" si="33"/>
        <v>1.0845070422535212</v>
      </c>
      <c r="L158" s="805">
        <v>40</v>
      </c>
      <c r="M158" s="859" t="s">
        <v>2</v>
      </c>
      <c r="N158" s="859" t="s">
        <v>34</v>
      </c>
    </row>
    <row r="159" spans="1:14" x14ac:dyDescent="0.25">
      <c r="A159" s="854" t="s">
        <v>239</v>
      </c>
      <c r="B159" s="854" t="s">
        <v>458</v>
      </c>
      <c r="C159" s="855" t="s">
        <v>285</v>
      </c>
      <c r="D159" s="801">
        <v>192</v>
      </c>
      <c r="E159" s="804">
        <v>4008</v>
      </c>
      <c r="F159" s="856">
        <v>20.875</v>
      </c>
      <c r="G159" s="804">
        <v>12</v>
      </c>
      <c r="H159" s="804">
        <v>193</v>
      </c>
      <c r="I159" s="804">
        <v>30</v>
      </c>
      <c r="J159" s="804">
        <f t="shared" si="32"/>
        <v>223</v>
      </c>
      <c r="K159" s="856">
        <f t="shared" si="33"/>
        <v>1.1614583333333333</v>
      </c>
      <c r="L159" s="805">
        <v>35</v>
      </c>
      <c r="M159" s="859" t="s">
        <v>2</v>
      </c>
      <c r="N159" s="859" t="s">
        <v>34</v>
      </c>
    </row>
    <row r="160" spans="1:14" x14ac:dyDescent="0.25">
      <c r="A160" s="854" t="s">
        <v>103</v>
      </c>
      <c r="B160" s="854" t="s">
        <v>463</v>
      </c>
      <c r="C160" s="855" t="s">
        <v>464</v>
      </c>
      <c r="D160" s="801">
        <v>151</v>
      </c>
      <c r="E160" s="804">
        <v>2545</v>
      </c>
      <c r="F160" s="856">
        <v>16.854299999999999</v>
      </c>
      <c r="G160" s="804">
        <v>9</v>
      </c>
      <c r="H160" s="804">
        <v>151</v>
      </c>
      <c r="I160" s="804">
        <v>100</v>
      </c>
      <c r="J160" s="804">
        <f t="shared" si="32"/>
        <v>251</v>
      </c>
      <c r="K160" s="856">
        <f t="shared" si="33"/>
        <v>1.6622516556291391</v>
      </c>
      <c r="L160" s="805">
        <v>40</v>
      </c>
      <c r="M160" s="859" t="s">
        <v>2</v>
      </c>
      <c r="N160" s="859" t="s">
        <v>2</v>
      </c>
    </row>
    <row r="161" spans="1:25" x14ac:dyDescent="0.25">
      <c r="A161" s="854" t="s">
        <v>103</v>
      </c>
      <c r="B161" s="854" t="s">
        <v>466</v>
      </c>
      <c r="C161" s="855" t="s">
        <v>322</v>
      </c>
      <c r="D161" s="801">
        <v>158</v>
      </c>
      <c r="E161" s="804">
        <v>6367</v>
      </c>
      <c r="F161" s="856">
        <v>40.297469999999997</v>
      </c>
      <c r="G161" s="804">
        <v>8</v>
      </c>
      <c r="H161" s="804">
        <v>158</v>
      </c>
      <c r="I161" s="804">
        <v>158</v>
      </c>
      <c r="J161" s="804">
        <f t="shared" si="32"/>
        <v>316</v>
      </c>
      <c r="K161" s="856">
        <f t="shared" si="33"/>
        <v>2</v>
      </c>
      <c r="L161" s="805">
        <v>40</v>
      </c>
      <c r="M161" s="859" t="s">
        <v>34</v>
      </c>
      <c r="N161" s="859" t="s">
        <v>34</v>
      </c>
    </row>
    <row r="162" spans="1:25" x14ac:dyDescent="0.25">
      <c r="A162" s="854" t="s">
        <v>103</v>
      </c>
      <c r="B162" s="854" t="s">
        <v>468</v>
      </c>
      <c r="C162" s="855" t="s">
        <v>332</v>
      </c>
      <c r="D162" s="801">
        <v>158</v>
      </c>
      <c r="E162" s="804">
        <v>4977</v>
      </c>
      <c r="F162" s="856">
        <v>31.5</v>
      </c>
      <c r="G162" s="804">
        <v>9</v>
      </c>
      <c r="H162" s="804">
        <v>158</v>
      </c>
      <c r="I162" s="804">
        <v>100</v>
      </c>
      <c r="J162" s="804">
        <f t="shared" si="32"/>
        <v>258</v>
      </c>
      <c r="K162" s="856">
        <f t="shared" si="33"/>
        <v>1.6329113924050633</v>
      </c>
      <c r="L162" s="805">
        <v>40</v>
      </c>
      <c r="M162" s="859" t="s">
        <v>2</v>
      </c>
      <c r="N162" s="859" t="s">
        <v>34</v>
      </c>
    </row>
    <row r="163" spans="1:25" x14ac:dyDescent="0.25">
      <c r="A163" s="854" t="s">
        <v>109</v>
      </c>
      <c r="B163" s="854" t="s">
        <v>470</v>
      </c>
      <c r="C163" s="855" t="s">
        <v>349</v>
      </c>
      <c r="D163" s="801">
        <v>320</v>
      </c>
      <c r="E163" s="804">
        <v>5415</v>
      </c>
      <c r="F163" s="856">
        <v>16.921880000000002</v>
      </c>
      <c r="G163" s="804">
        <v>19</v>
      </c>
      <c r="H163" s="804">
        <v>350</v>
      </c>
      <c r="I163" s="804">
        <v>50</v>
      </c>
      <c r="J163" s="804">
        <f t="shared" si="32"/>
        <v>400</v>
      </c>
      <c r="K163" s="856">
        <f t="shared" si="33"/>
        <v>1.25</v>
      </c>
      <c r="L163" s="805">
        <v>35</v>
      </c>
      <c r="M163" s="859" t="s">
        <v>34</v>
      </c>
      <c r="N163" s="859" t="s">
        <v>34</v>
      </c>
    </row>
    <row r="164" spans="1:25" s="820" customFormat="1" x14ac:dyDescent="0.25">
      <c r="A164" s="861"/>
      <c r="B164" s="862"/>
      <c r="C164" s="885" t="s">
        <v>6</v>
      </c>
      <c r="D164" s="864">
        <f>SUM(D116:D163)</f>
        <v>12973</v>
      </c>
      <c r="E164" s="864">
        <f>SUM(E116:E163)</f>
        <v>248302</v>
      </c>
      <c r="F164" s="864"/>
      <c r="G164" s="864">
        <f>SUM(G116:G163)</f>
        <v>791</v>
      </c>
      <c r="H164" s="864">
        <f>SUM(H116:H163)</f>
        <v>12957</v>
      </c>
      <c r="I164" s="864">
        <f>SUM(I116:I163)</f>
        <v>2904</v>
      </c>
      <c r="J164" s="864">
        <f>SUM(J116:J163)</f>
        <v>14212</v>
      </c>
      <c r="K164" s="865" t="s">
        <v>2</v>
      </c>
      <c r="L164" s="871">
        <f>SUM(L116:L163)</f>
        <v>1670.5</v>
      </c>
      <c r="M164" s="867">
        <v>31</v>
      </c>
      <c r="N164" s="867">
        <v>29</v>
      </c>
      <c r="P164" s="688"/>
      <c r="Q164" s="688"/>
      <c r="R164" s="688"/>
    </row>
    <row r="165" spans="1:25" s="826" customFormat="1" x14ac:dyDescent="0.25">
      <c r="A165" s="868"/>
      <c r="B165" s="869"/>
      <c r="C165" s="870" t="s">
        <v>7</v>
      </c>
      <c r="D165" s="864">
        <f t="shared" ref="D165:L165" si="34">AVERAGE(D116:D163)</f>
        <v>270.27083333333331</v>
      </c>
      <c r="E165" s="864">
        <f t="shared" si="34"/>
        <v>5517.8222222222221</v>
      </c>
      <c r="F165" s="871">
        <f t="shared" si="34"/>
        <v>21.374418666666667</v>
      </c>
      <c r="G165" s="871">
        <f t="shared" si="34"/>
        <v>16.479166666666668</v>
      </c>
      <c r="H165" s="871">
        <f t="shared" si="34"/>
        <v>275.68085106382978</v>
      </c>
      <c r="I165" s="871">
        <f t="shared" si="34"/>
        <v>67.534883720930239</v>
      </c>
      <c r="J165" s="871">
        <f t="shared" si="34"/>
        <v>338.38095238095241</v>
      </c>
      <c r="K165" s="872">
        <f t="shared" si="34"/>
        <v>1.3613820568561368</v>
      </c>
      <c r="L165" s="871">
        <f t="shared" si="34"/>
        <v>34.802083333333336</v>
      </c>
      <c r="M165" s="867"/>
      <c r="N165" s="867"/>
      <c r="P165" s="688"/>
      <c r="Q165" s="688"/>
      <c r="R165" s="688"/>
    </row>
    <row r="166" spans="1:25" s="826" customFormat="1" x14ac:dyDescent="0.25">
      <c r="A166" s="868"/>
      <c r="B166" s="869"/>
      <c r="C166" s="870" t="s">
        <v>8</v>
      </c>
      <c r="D166" s="864">
        <f t="shared" ref="D166:L166" si="35">MEDIAN(D116:D163)</f>
        <v>288</v>
      </c>
      <c r="E166" s="864">
        <f t="shared" si="35"/>
        <v>4977</v>
      </c>
      <c r="F166" s="871">
        <f t="shared" si="35"/>
        <v>16.991630000000001</v>
      </c>
      <c r="G166" s="871">
        <f t="shared" si="35"/>
        <v>17.5</v>
      </c>
      <c r="H166" s="871">
        <f t="shared" si="35"/>
        <v>289</v>
      </c>
      <c r="I166" s="871">
        <f t="shared" si="35"/>
        <v>35</v>
      </c>
      <c r="J166" s="871">
        <f t="shared" si="35"/>
        <v>344.5</v>
      </c>
      <c r="K166" s="871">
        <f t="shared" si="35"/>
        <v>1.2184442662389734</v>
      </c>
      <c r="L166" s="871">
        <f t="shared" si="35"/>
        <v>36</v>
      </c>
      <c r="M166" s="867"/>
      <c r="N166" s="867"/>
      <c r="P166" s="688"/>
      <c r="Q166" s="688"/>
      <c r="R166" s="688"/>
    </row>
    <row r="167" spans="1:25" s="826" customFormat="1" x14ac:dyDescent="0.25">
      <c r="A167" s="873"/>
      <c r="B167" s="874"/>
      <c r="C167" s="870" t="s">
        <v>482</v>
      </c>
      <c r="D167" s="875"/>
      <c r="E167" s="876"/>
      <c r="F167" s="876"/>
      <c r="G167" s="876"/>
      <c r="H167" s="876"/>
      <c r="I167" s="876"/>
      <c r="J167" s="876"/>
      <c r="K167" s="876"/>
      <c r="L167" s="876"/>
      <c r="M167" s="877">
        <f>+M164/M115</f>
        <v>0.65957446808510634</v>
      </c>
      <c r="N167" s="877">
        <f>+N164/N115</f>
        <v>0.61702127659574468</v>
      </c>
      <c r="P167" s="688"/>
      <c r="Q167" s="688"/>
      <c r="R167" s="688"/>
    </row>
    <row r="168" spans="1:25" x14ac:dyDescent="0.25">
      <c r="C168" s="897"/>
      <c r="W168" s="836"/>
      <c r="X168" s="836"/>
      <c r="Y168" s="836"/>
    </row>
    <row r="169" spans="1:25" x14ac:dyDescent="0.25">
      <c r="C169" s="897"/>
      <c r="W169" s="836"/>
      <c r="X169" s="836"/>
      <c r="Y169" s="836"/>
    </row>
  </sheetData>
  <mergeCells count="49">
    <mergeCell ref="A115:C115"/>
    <mergeCell ref="A100:C100"/>
    <mergeCell ref="E113:E114"/>
    <mergeCell ref="F113:F114"/>
    <mergeCell ref="G113:K113"/>
    <mergeCell ref="L113:L114"/>
    <mergeCell ref="M113:N113"/>
    <mergeCell ref="A77:C77"/>
    <mergeCell ref="E98:E99"/>
    <mergeCell ref="F98:F99"/>
    <mergeCell ref="G98:K98"/>
    <mergeCell ref="L98:L99"/>
    <mergeCell ref="M98:N98"/>
    <mergeCell ref="A64:C64"/>
    <mergeCell ref="E75:E76"/>
    <mergeCell ref="F75:F76"/>
    <mergeCell ref="G75:K75"/>
    <mergeCell ref="L75:L76"/>
    <mergeCell ref="M75:N75"/>
    <mergeCell ref="A48:C48"/>
    <mergeCell ref="E62:E63"/>
    <mergeCell ref="F62:F63"/>
    <mergeCell ref="G62:K62"/>
    <mergeCell ref="L62:L63"/>
    <mergeCell ref="M62:N62"/>
    <mergeCell ref="A24:C24"/>
    <mergeCell ref="E46:E47"/>
    <mergeCell ref="F46:F47"/>
    <mergeCell ref="G46:K46"/>
    <mergeCell ref="L46:L47"/>
    <mergeCell ref="M46:N46"/>
    <mergeCell ref="A19:C19"/>
    <mergeCell ref="E22:E23"/>
    <mergeCell ref="F22:F23"/>
    <mergeCell ref="G22:K22"/>
    <mergeCell ref="L22:L23"/>
    <mergeCell ref="M22:N22"/>
    <mergeCell ref="B14:D14"/>
    <mergeCell ref="E17:E18"/>
    <mergeCell ref="F17:F18"/>
    <mergeCell ref="G17:K17"/>
    <mergeCell ref="L17:L18"/>
    <mergeCell ref="M17:N17"/>
    <mergeCell ref="E5:E6"/>
    <mergeCell ref="F5:F6"/>
    <mergeCell ref="G5:J5"/>
    <mergeCell ref="K5:K6"/>
    <mergeCell ref="L5:L6"/>
    <mergeCell ref="M5: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Libraries</vt:lpstr>
      <vt:lpstr>Staffing</vt:lpstr>
      <vt:lpstr>Expenditures</vt:lpstr>
      <vt:lpstr>Collections</vt:lpstr>
      <vt:lpstr>Technology</vt:lpstr>
      <vt:lpstr>Scheduling</vt:lpstr>
      <vt:lpstr>Prof Environment</vt:lpstr>
      <vt:lpstr>Policies</vt:lpstr>
      <vt:lpstr>Student 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Bredenkamp, Paige</dc:creator>
  <cp:lastModifiedBy>Bredenkamp, Paige</cp:lastModifiedBy>
  <dcterms:created xsi:type="dcterms:W3CDTF">2025-10-28T21:08:57Z</dcterms:created>
  <dcterms:modified xsi:type="dcterms:W3CDTF">2025-10-28T21:18:04Z</dcterms:modified>
</cp:coreProperties>
</file>